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been\Documents\UT_Austin_DS_Bootcamp\Microsoft_Excel\Module_1\CrowdFunding_Analysis\"/>
    </mc:Choice>
  </mc:AlternateContent>
  <xr:revisionPtr revIDLastSave="0" documentId="13_ncr:1_{2BCF0857-922E-44D0-A934-9BE9F91F1466}" xr6:coauthVersionLast="45" xr6:coauthVersionMax="45" xr10:uidLastSave="{00000000-0000-0000-0000-000000000000}"/>
  <bookViews>
    <workbookView xWindow="-28920" yWindow="-10080" windowWidth="29040" windowHeight="15840" firstSheet="5" activeTab="7" xr2:uid="{00000000-000D-0000-FFFF-FFFF00000000}"/>
  </bookViews>
  <sheets>
    <sheet name="KickStarter" sheetId="1" r:id="rId1"/>
    <sheet name="Resources" sheetId="16" r:id="rId2"/>
    <sheet name="Theatre Outcomes By Launch Date" sheetId="14" r:id="rId3"/>
    <sheet name="Outcomes Based on Goals " sheetId="15" r:id="rId4"/>
    <sheet name="Parent_Category_by_Outcome" sheetId="2" r:id="rId5"/>
    <sheet name="Subcategory_Statistics " sheetId="3" r:id="rId6"/>
    <sheet name="Outcomes_Based_on_Launch_Date " sheetId="5" r:id="rId7"/>
    <sheet name="Edinburgh Research" sheetId="7" r:id="rId8"/>
  </sheets>
  <definedNames>
    <definedName name="_xlnm._FilterDatabase" localSheetId="0" hidden="1">KickStarter!$A$1:$S$4115</definedName>
  </definedNames>
  <calcPr calcId="191029" concurrentCalc="0"/>
  <pivotCaches>
    <pivotCache cacheId="13" r:id="rId9"/>
    <pivotCache cacheId="14" r:id="rId10"/>
    <pivotCache cacheId="15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15" l="1"/>
  <c r="B3" i="15"/>
  <c r="C3" i="15"/>
  <c r="E3" i="15"/>
  <c r="H3" i="15"/>
  <c r="D4" i="15"/>
  <c r="B4" i="15"/>
  <c r="C4" i="15"/>
  <c r="E4" i="15"/>
  <c r="H4" i="15"/>
  <c r="D5" i="15"/>
  <c r="B5" i="15"/>
  <c r="C5" i="15"/>
  <c r="E5" i="15"/>
  <c r="H5" i="15"/>
  <c r="D6" i="15"/>
  <c r="B6" i="15"/>
  <c r="C6" i="15"/>
  <c r="E6" i="15"/>
  <c r="H6" i="15"/>
  <c r="D7" i="15"/>
  <c r="B7" i="15"/>
  <c r="C7" i="15"/>
  <c r="E7" i="15"/>
  <c r="H7" i="15"/>
  <c r="D8" i="15"/>
  <c r="B8" i="15"/>
  <c r="C8" i="15"/>
  <c r="E8" i="15"/>
  <c r="H8" i="15"/>
  <c r="D9" i="15"/>
  <c r="B9" i="15"/>
  <c r="C9" i="15"/>
  <c r="E9" i="15"/>
  <c r="H9" i="15"/>
  <c r="D10" i="15"/>
  <c r="B10" i="15"/>
  <c r="C10" i="15"/>
  <c r="E10" i="15"/>
  <c r="H10" i="15"/>
  <c r="D11" i="15"/>
  <c r="B11" i="15"/>
  <c r="C11" i="15"/>
  <c r="E11" i="15"/>
  <c r="H11" i="15"/>
  <c r="D12" i="15"/>
  <c r="B12" i="15"/>
  <c r="C12" i="15"/>
  <c r="E12" i="15"/>
  <c r="H12" i="15"/>
  <c r="D13" i="15"/>
  <c r="B13" i="15"/>
  <c r="C13" i="15"/>
  <c r="E13" i="15"/>
  <c r="H13" i="15"/>
  <c r="B2" i="15"/>
  <c r="B14" i="15"/>
  <c r="C2" i="15"/>
  <c r="C14" i="15"/>
  <c r="E14" i="15"/>
  <c r="H14" i="15"/>
  <c r="D2" i="15"/>
  <c r="E2" i="15"/>
  <c r="H2" i="15"/>
  <c r="G3" i="15"/>
  <c r="G4" i="15"/>
  <c r="G5" i="15"/>
  <c r="G6" i="15"/>
  <c r="G7" i="15"/>
  <c r="G8" i="15"/>
  <c r="G9" i="15"/>
  <c r="G10" i="15"/>
  <c r="G11" i="15"/>
  <c r="G12" i="15"/>
  <c r="G13" i="15"/>
  <c r="G14" i="15"/>
  <c r="G2" i="15"/>
  <c r="F4" i="15"/>
  <c r="F5" i="15"/>
  <c r="F6" i="15"/>
  <c r="F7" i="15"/>
  <c r="F8" i="15"/>
  <c r="F9" i="15"/>
  <c r="F10" i="15"/>
  <c r="F11" i="15"/>
  <c r="F12" i="15"/>
  <c r="F13" i="15"/>
  <c r="F14" i="15"/>
  <c r="F3" i="15"/>
  <c r="F2" i="15"/>
  <c r="C15" i="15"/>
  <c r="B15" i="15"/>
  <c r="Q2" i="1"/>
  <c r="F3" i="7"/>
  <c r="F4" i="7"/>
  <c r="F5" i="7"/>
  <c r="F6" i="7"/>
  <c r="F2" i="7"/>
  <c r="Q3620" i="1"/>
  <c r="E3" i="7"/>
  <c r="Q3180" i="1"/>
  <c r="E4" i="7"/>
  <c r="Q3331" i="1"/>
  <c r="E5" i="7"/>
  <c r="Q3223" i="1"/>
  <c r="E6" i="7"/>
  <c r="Q3476" i="1"/>
  <c r="E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<sst xmlns="http://schemas.openxmlformats.org/spreadsheetml/2006/main" count="34176" uniqueCount="8415">
  <si>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</si>
  <si>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</si>
  <si>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</si>
  <si>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</si>
  <si>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</si>
  <si>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</si>
  <si>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</si>
  <si>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</si>
  <si>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</si>
  <si>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</si>
  <si>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</si>
  <si>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</si>
  <si>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</si>
  <si>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</si>
  <si>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</si>
  <si>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</si>
  <si>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</si>
  <si>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</si>
  <si>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</si>
  <si>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</si>
  <si>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</si>
  <si>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</si>
  <si>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</si>
  <si>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</si>
  <si>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</si>
  <si>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</si>
  <si>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</si>
  <si>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</si>
  <si>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</si>
  <si>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</si>
  <si>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</si>
  <si>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</si>
  <si>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</si>
  <si>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</si>
  <si>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</si>
  <si>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</si>
  <si>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</si>
  <si>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</si>
  <si>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</si>
  <si>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</si>
  <si>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</si>
  <si>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</si>
  <si>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</si>
  <si>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</si>
  <si>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</si>
  <si>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</si>
  <si>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</si>
  <si>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</si>
  <si>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</si>
  <si>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</si>
  <si>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</si>
  <si>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</si>
  <si>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</si>
  <si>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</si>
  <si>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</si>
  <si>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</si>
  <si>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</si>
  <si>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</si>
  <si>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</si>
  <si>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</si>
  <si>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</si>
  <si>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</si>
  <si>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</si>
  <si>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</si>
  <si>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</si>
  <si>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</si>
  <si>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</si>
  <si>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</si>
  <si>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</si>
  <si>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</si>
  <si>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</si>
  <si>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</si>
  <si>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</si>
  <si>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</si>
  <si>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</si>
  <si>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</si>
  <si>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</si>
  <si>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</si>
  <si>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</si>
  <si>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</si>
  <si>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</si>
  <si>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</si>
  <si>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</si>
  <si>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</si>
  <si>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</si>
  <si>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</si>
  <si>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</si>
  <si>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</si>
  <si>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</si>
  <si>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</si>
  <si>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</si>
  <si>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</si>
  <si>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</si>
  <si>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</si>
  <si>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</si>
  <si>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</si>
  <si>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</si>
  <si>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</si>
  <si>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</si>
  <si>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</si>
  <si>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</si>
  <si>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</si>
  <si>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</si>
  <si>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</si>
  <si>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</si>
  <si>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</si>
  <si>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</si>
  <si>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</si>
  <si>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</si>
  <si>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</si>
  <si>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</si>
  <si>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</si>
  <si>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</si>
  <si>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</si>
  <si>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</si>
  <si>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</si>
  <si>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</si>
  <si>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</si>
  <si>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</si>
  <si>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</si>
  <si>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</si>
  <si>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</si>
  <si>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</si>
  <si>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</si>
  <si>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</si>
  <si>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</si>
  <si>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</si>
  <si>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</si>
  <si>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</si>
  <si>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</si>
  <si>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</si>
  <si>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</si>
  <si>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</si>
  <si>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</si>
  <si>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</si>
  <si>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</si>
  <si>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</si>
  <si>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</si>
  <si>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</si>
  <si>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</si>
  <si>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</si>
  <si>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</si>
  <si>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</si>
  <si>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</si>
  <si>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</si>
  <si>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</si>
  <si>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</si>
  <si>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</si>
  <si>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</si>
  <si>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</si>
  <si>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</si>
  <si>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</si>
  <si>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</si>
  <si>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</si>
  <si>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</si>
  <si>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</si>
  <si>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</si>
  <si>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</si>
  <si>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</si>
  <si>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</si>
  <si>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</si>
  <si>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</si>
  <si>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</si>
  <si>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</si>
  <si>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</si>
  <si>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</si>
  <si>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</si>
  <si>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</si>
  <si>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</si>
  <si>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</si>
  <si>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</si>
  <si>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</si>
  <si>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</si>
  <si>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</si>
  <si>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</si>
  <si>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</si>
  <si>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</si>
  <si>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</si>
  <si>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</si>
  <si>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</si>
  <si>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</si>
  <si>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</si>
  <si>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</si>
  <si>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</si>
  <si>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</si>
  <si>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</si>
  <si>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</si>
  <si>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</si>
  <si>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</si>
  <si>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</si>
  <si>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</si>
  <si>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</si>
  <si>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</si>
  <si>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</si>
  <si>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</si>
  <si>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</si>
  <si>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</si>
  <si>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</si>
  <si>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</si>
  <si>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</si>
  <si>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</si>
  <si>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</si>
  <si>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</si>
  <si>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</si>
  <si>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</si>
  <si>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</si>
  <si>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</si>
  <si>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</si>
  <si>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</si>
  <si>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</si>
  <si>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</si>
  <si>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</si>
  <si>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</si>
  <si>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</si>
  <si>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</si>
  <si>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</si>
  <si>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</si>
  <si>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</si>
  <si>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</si>
  <si>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</si>
  <si>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</si>
  <si>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</si>
  <si>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</si>
  <si>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</si>
  <si>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</si>
  <si>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</si>
  <si>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</si>
  <si>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</si>
  <si>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</si>
  <si>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</si>
  <si>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</si>
  <si>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</si>
  <si>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</si>
  <si>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</si>
  <si>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</si>
  <si>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</si>
  <si>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</si>
  <si>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</si>
  <si>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</si>
  <si>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</si>
  <si>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</si>
  <si>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</si>
  <si>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</si>
  <si>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</si>
  <si>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</si>
  <si>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</si>
  <si>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</si>
  <si>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</si>
  <si>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</si>
  <si>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</si>
  <si>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</si>
  <si>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</si>
  <si>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</si>
  <si>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</si>
  <si>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</si>
  <si>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</si>
  <si>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</si>
  <si>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</si>
  <si>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</si>
  <si>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</si>
  <si>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</si>
  <si>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</si>
  <si>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</si>
  <si>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</si>
  <si>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</si>
  <si>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</si>
  <si>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</si>
  <si>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</si>
  <si>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</si>
  <si>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</si>
  <si>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</si>
  <si>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</si>
  <si>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</si>
  <si>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</si>
  <si>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</si>
  <si>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</si>
  <si>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</si>
  <si>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</si>
  <si>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</si>
  <si>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</si>
  <si>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</si>
  <si>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</si>
  <si>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</si>
  <si>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</si>
  <si>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</si>
  <si>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</si>
  <si>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</si>
  <si>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</si>
  <si>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</si>
  <si>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</si>
  <si>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</si>
  <si>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</si>
  <si>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</si>
  <si>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</si>
  <si>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</si>
  <si>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</si>
  <si>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</si>
  <si>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</si>
  <si>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</si>
  <si>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</si>
  <si>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</si>
  <si>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</si>
  <si>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</si>
  <si>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</si>
  <si>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</si>
  <si>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</si>
  <si>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</si>
  <si>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</si>
  <si>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</si>
  <si>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</si>
  <si>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</si>
  <si>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</si>
  <si>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</si>
  <si>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</si>
  <si>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</si>
  <si>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</si>
  <si>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</si>
  <si>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</si>
  <si>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</si>
  <si>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</si>
  <si>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</si>
  <si>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</si>
  <si>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</si>
  <si>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</si>
  <si>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</si>
  <si>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</si>
  <si>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</si>
  <si>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</si>
  <si>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</si>
  <si>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</si>
  <si>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</si>
  <si>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</si>
  <si>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</si>
  <si>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</si>
  <si>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</si>
  <si>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</si>
  <si>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</si>
  <si>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</si>
  <si>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</si>
  <si>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</si>
  <si>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</si>
  <si>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</si>
  <si>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</si>
  <si>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</si>
  <si>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</si>
  <si>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</si>
  <si>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</si>
  <si>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</si>
  <si>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</si>
  <si>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</si>
  <si>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</si>
  <si>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</si>
  <si>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</si>
  <si>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</si>
  <si>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</si>
  <si>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</si>
  <si>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</si>
  <si>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</si>
  <si>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</si>
  <si>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</si>
  <si>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</si>
  <si>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</si>
  <si>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</si>
  <si>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</si>
  <si>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</si>
  <si>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</si>
  <si>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</si>
  <si>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</si>
  <si>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</si>
  <si>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</si>
  <si>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</si>
  <si>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</si>
  <si>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</si>
  <si>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</si>
  <si>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</si>
  <si>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</si>
  <si>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</si>
  <si>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</si>
  <si>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</si>
  <si>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</si>
  <si>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</si>
  <si>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</si>
  <si>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</si>
  <si>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</si>
  <si>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</si>
  <si>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</si>
  <si>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</si>
  <si>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</si>
  <si>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</si>
  <si>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</si>
  <si>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</si>
  <si>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</si>
  <si>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</si>
  <si>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</si>
  <si>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</si>
  <si>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</si>
  <si>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</si>
  <si>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</si>
  <si>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</si>
  <si>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</si>
  <si>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</si>
  <si>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</si>
  <si>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</si>
  <si>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</si>
  <si>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</si>
  <si>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</si>
  <si>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</si>
  <si>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</si>
  <si>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</si>
  <si>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</si>
  <si>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</si>
  <si>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</si>
  <si>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</si>
  <si>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</si>
  <si>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</si>
  <si>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</si>
  <si>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</si>
  <si>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</si>
  <si>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</si>
  <si>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</si>
  <si>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</si>
  <si>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</si>
  <si>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</si>
  <si>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</si>
  <si>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</si>
  <si>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</si>
  <si>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</si>
  <si>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</si>
  <si>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</si>
  <si>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</si>
  <si>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</si>
  <si>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</si>
  <si>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</si>
  <si>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</si>
  <si>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</si>
  <si>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</si>
  <si>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</si>
  <si>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</si>
  <si>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</si>
  <si>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</si>
  <si>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</si>
  <si>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</si>
  <si>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</si>
  <si>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</si>
  <si>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</si>
  <si>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</si>
  <si>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</si>
  <si>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</si>
  <si>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</si>
  <si>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</si>
  <si>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</si>
  <si>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</si>
  <si>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</si>
  <si>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</si>
  <si>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</si>
  <si>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</si>
  <si>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</si>
  <si>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</si>
  <si>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</si>
  <si>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</si>
  <si>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</si>
  <si>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</si>
  <si>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</si>
  <si>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</si>
  <si>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</si>
  <si>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</si>
  <si>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</si>
  <si>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</si>
  <si>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</si>
  <si>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</si>
  <si>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</si>
  <si>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</si>
  <si>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</si>
  <si>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</si>
  <si>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</si>
  <si>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</si>
  <si>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</si>
  <si>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</si>
  <si>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</si>
  <si>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</si>
  <si>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</si>
  <si>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</si>
  <si>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</si>
  <si>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</si>
  <si>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</si>
  <si>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</si>
  <si>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</si>
  <si>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</si>
  <si>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</si>
  <si>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</si>
  <si>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</si>
  <si>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</si>
  <si>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</si>
  <si>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</si>
  <si>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</si>
  <si>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</si>
  <si>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</si>
  <si>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</si>
  <si>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</si>
  <si>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</si>
  <si>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</si>
  <si>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</si>
  <si>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</si>
  <si>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</si>
  <si>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</si>
  <si>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</si>
  <si>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</si>
  <si>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</si>
  <si>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</si>
  <si>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</si>
  <si>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</si>
  <si>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</si>
  <si>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</si>
  <si>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</si>
  <si>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</si>
  <si>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</si>
  <si>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</si>
  <si>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</si>
  <si>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</si>
  <si>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</si>
  <si>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</si>
  <si>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</si>
  <si>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</si>
  <si>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</si>
  <si>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</si>
  <si>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</si>
  <si>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</si>
  <si>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</si>
  <si>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</si>
  <si>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</si>
  <si>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</si>
  <si>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</si>
  <si>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</si>
  <si>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</si>
  <si>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</si>
  <si>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</si>
  <si>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</si>
  <si>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</si>
  <si>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</si>
  <si>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</si>
  <si>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</si>
  <si>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</si>
  <si>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</si>
  <si>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</si>
  <si>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</si>
  <si>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</si>
  <si>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</si>
  <si>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</si>
  <si>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</si>
  <si>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</si>
  <si>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</si>
  <si>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</si>
  <si>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</si>
  <si>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</si>
  <si>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</si>
  <si>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</si>
  <si>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</si>
  <si>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</si>
  <si>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</si>
  <si>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</si>
  <si>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</si>
  <si>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</si>
  <si>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</si>
  <si>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</si>
  <si>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</si>
  <si>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</si>
  <si>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</si>
  <si>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</si>
  <si>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</si>
  <si>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</si>
  <si>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</si>
  <si>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</si>
  <si>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</si>
  <si>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</si>
  <si>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</si>
  <si>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</si>
  <si>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</si>
  <si>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</si>
  <si>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</si>
  <si>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</si>
  <si>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</si>
  <si>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</si>
  <si>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</si>
  <si>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</si>
  <si>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</si>
  <si>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</si>
  <si>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</si>
  <si>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</si>
  <si>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</si>
  <si>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</si>
  <si>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</si>
  <si>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</si>
  <si>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</si>
  <si>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</si>
  <si>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</si>
  <si>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</si>
  <si>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</si>
  <si>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</si>
  <si>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</si>
  <si>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</si>
  <si>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</si>
  <si>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</si>
  <si>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</si>
  <si>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</si>
  <si>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</si>
  <si>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</si>
  <si>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</si>
  <si>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</si>
  <si>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</si>
  <si>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</si>
  <si>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</si>
  <si>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</si>
  <si>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</si>
  <si>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</si>
  <si>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</si>
  <si>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</si>
  <si>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</si>
  <si>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</si>
  <si>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</si>
  <si>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</si>
  <si>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</si>
  <si>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</si>
  <si>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</si>
  <si>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</si>
  <si>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</si>
  <si>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</si>
  <si>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</si>
  <si>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</si>
  <si>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</si>
  <si>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</si>
  <si>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</si>
  <si>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</si>
  <si>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</si>
  <si>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</si>
  <si>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</si>
  <si>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</si>
  <si>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</si>
  <si>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</si>
  <si>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</si>
  <si>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</si>
  <si>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</si>
  <si>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</si>
  <si>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</si>
  <si>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</si>
  <si>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</si>
  <si>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</si>
  <si>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</si>
  <si>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</si>
  <si>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</si>
  <si>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</si>
  <si>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</si>
  <si>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</si>
  <si>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</si>
  <si>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</si>
  <si>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</si>
  <si>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</si>
  <si>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</si>
  <si>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</si>
  <si>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</si>
  <si>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</si>
  <si>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</si>
  <si>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</si>
  <si>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</si>
  <si>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</si>
  <si>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</si>
  <si>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</si>
  <si>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</si>
  <si>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</si>
  <si>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</si>
  <si>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</si>
  <si>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</si>
  <si>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</si>
  <si>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</si>
  <si>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</si>
  <si>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</si>
  <si>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</si>
  <si>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</si>
  <si>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</si>
  <si>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</si>
  <si>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</si>
  <si>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</si>
  <si>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</si>
  <si>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</si>
  <si>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</si>
  <si>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</si>
  <si>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</si>
  <si>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</si>
  <si>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</si>
  <si>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</si>
  <si>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</si>
  <si>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</si>
  <si>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</si>
  <si>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</si>
  <si>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</si>
  <si>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</si>
  <si>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</si>
  <si>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</si>
  <si>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</si>
  <si>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</si>
  <si>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</si>
  <si>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</si>
  <si>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</si>
  <si>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</si>
  <si>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</si>
  <si>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</si>
  <si>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</si>
  <si>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</si>
  <si>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</si>
  <si>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</si>
  <si>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</si>
  <si>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</si>
  <si>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</si>
  <si>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</si>
  <si>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</si>
  <si>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</si>
  <si>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</si>
  <si>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</si>
  <si>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</si>
  <si>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</si>
  <si>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</si>
  <si>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</si>
  <si>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</si>
  <si>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</si>
  <si>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</si>
  <si>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</si>
  <si>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</si>
  <si>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</si>
  <si>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</si>
  <si>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</si>
  <si>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</si>
  <si>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</si>
  <si>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</si>
  <si>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</si>
  <si>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</si>
  <si>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</si>
  <si>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</si>
  <si>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</si>
  <si>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</si>
  <si>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</si>
  <si>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</si>
  <si>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</si>
  <si>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</si>
  <si>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</si>
  <si>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</si>
  <si>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</si>
  <si>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</si>
  <si>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</si>
  <si>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</si>
  <si>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</si>
  <si>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</si>
  <si>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</si>
  <si>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</si>
  <si>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</si>
  <si>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</si>
  <si>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</si>
  <si>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</si>
  <si>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</si>
  <si>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</si>
  <si>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</si>
  <si>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</si>
  <si>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</si>
  <si>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</si>
  <si>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</si>
  <si>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</si>
  <si>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</si>
  <si>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</si>
  <si>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</si>
  <si>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</si>
  <si>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</si>
  <si>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</si>
  <si>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</si>
  <si>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</si>
  <si>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</si>
  <si>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</si>
  <si>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</si>
  <si>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</si>
  <si>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</si>
  <si>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</si>
  <si>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</si>
  <si>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</si>
  <si>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</si>
  <si>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</si>
  <si>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</si>
  <si>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</si>
  <si>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</si>
  <si>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</si>
  <si>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</si>
  <si>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</si>
  <si>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</si>
  <si>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</si>
  <si>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</si>
  <si>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</si>
  <si>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</si>
  <si>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</si>
  <si>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</si>
  <si>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</si>
  <si>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</si>
  <si>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</si>
  <si>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</si>
  <si>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</si>
  <si>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</si>
  <si>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</si>
  <si>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</si>
  <si>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</si>
  <si>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</si>
  <si>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</si>
  <si>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</si>
  <si>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</si>
  <si>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</si>
  <si>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</si>
  <si>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</si>
  <si>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</si>
  <si>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</si>
  <si>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</si>
  <si>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</si>
  <si>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</si>
  <si>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</si>
  <si>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</si>
  <si>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</si>
  <si>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</si>
  <si>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</si>
  <si>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</si>
  <si>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</si>
  <si>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</si>
  <si>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</si>
  <si>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</si>
  <si>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</si>
  <si>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</si>
  <si>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</si>
  <si>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</si>
  <si>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</si>
  <si>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</si>
  <si>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</si>
  <si>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</si>
  <si>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</si>
  <si>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</si>
  <si>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</si>
  <si>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</si>
  <si>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</si>
  <si>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</si>
  <si>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</si>
  <si>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</si>
  <si>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</si>
  <si>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</si>
  <si>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</si>
  <si>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</si>
  <si>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</si>
  <si>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</si>
  <si>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</si>
  <si>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</si>
  <si>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</si>
  <si>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</si>
  <si>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</si>
  <si>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</si>
  <si>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</si>
  <si>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</si>
  <si>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</si>
  <si>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</si>
  <si>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</si>
  <si>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</si>
  <si>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</si>
  <si>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</si>
  <si>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</si>
  <si>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</si>
  <si>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</si>
  <si>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</si>
  <si>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</si>
  <si>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</si>
  <si>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</si>
  <si>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</si>
  <si>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</si>
  <si>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</si>
  <si>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</si>
  <si>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</si>
  <si>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</si>
  <si>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</si>
  <si>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</si>
  <si>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</si>
  <si>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</si>
  <si>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</si>
  <si>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</si>
  <si>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</si>
  <si>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</si>
  <si>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</si>
  <si>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</si>
  <si>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</si>
  <si>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</si>
  <si>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</si>
  <si>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</si>
  <si>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</si>
  <si>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</si>
  <si>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</si>
  <si>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</si>
  <si>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</si>
  <si>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</si>
  <si>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</si>
  <si>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</si>
  <si>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</si>
  <si>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</si>
  <si>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</si>
  <si>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</si>
  <si>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</si>
  <si>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</si>
  <si>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</si>
  <si>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</si>
  <si>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</si>
  <si>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</si>
  <si>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</si>
  <si>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</si>
  <si>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</si>
  <si>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</si>
  <si>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</si>
  <si>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</si>
  <si>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</si>
  <si>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</si>
  <si>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</si>
  <si>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</si>
  <si>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</si>
  <si>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</si>
  <si>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</si>
  <si>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</si>
  <si>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</si>
  <si>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</si>
  <si>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</si>
  <si>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</si>
  <si>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</si>
  <si>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</si>
  <si>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</si>
  <si>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</si>
  <si>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</si>
  <si>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</si>
  <si>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</si>
  <si>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</si>
  <si>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</si>
  <si>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</si>
  <si>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</si>
  <si>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</si>
  <si>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</si>
  <si>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</si>
  <si>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</si>
  <si>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</si>
  <si>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</si>
  <si>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</si>
  <si>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</si>
  <si>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</si>
  <si>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</si>
  <si>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</si>
  <si>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</si>
  <si>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</si>
  <si>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</si>
  <si>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</si>
  <si>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</si>
  <si>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</si>
  <si>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</si>
  <si>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</si>
  <si>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</si>
  <si>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</si>
  <si>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</si>
  <si>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</si>
  <si>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</si>
  <si>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</si>
  <si>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</si>
  <si>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</si>
  <si>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</si>
  <si>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</si>
  <si>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</si>
  <si>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</si>
  <si>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</si>
  <si>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</si>
  <si>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</si>
  <si>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</si>
  <si>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</si>
  <si>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</si>
  <si>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</si>
  <si>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</si>
  <si>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</si>
  <si>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</si>
  <si>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</si>
  <si>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</si>
  <si>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</si>
  <si>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</si>
  <si>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</si>
  <si>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</si>
  <si>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</si>
  <si>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</si>
  <si>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</si>
  <si>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</si>
  <si>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</si>
  <si>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</si>
  <si>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</si>
  <si>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</si>
  <si>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</si>
  <si>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</si>
  <si>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</si>
  <si>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</si>
  <si>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</si>
  <si>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</si>
  <si>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</si>
  <si>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</si>
  <si>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</si>
  <si>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</si>
  <si>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</si>
  <si>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</si>
  <si>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</si>
  <si>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</si>
  <si>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</si>
  <si>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</si>
  <si>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</si>
  <si>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</si>
  <si>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</si>
  <si>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</si>
  <si>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</si>
  <si>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</si>
  <si>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</si>
  <si>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</si>
  <si>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</si>
  <si>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</si>
  <si>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</si>
  <si>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</si>
  <si>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</si>
  <si>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</si>
  <si>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</si>
  <si>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</si>
  <si>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</si>
  <si>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</si>
  <si>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</si>
  <si>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</si>
  <si>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</si>
  <si>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</si>
  <si>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</si>
  <si>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</si>
  <si>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</si>
  <si>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</si>
  <si>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</si>
  <si>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</si>
  <si>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</si>
  <si>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</si>
  <si>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</si>
  <si>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</si>
  <si>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</si>
  <si>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</si>
  <si>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</si>
  <si>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</si>
  <si>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</si>
  <si>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</si>
  <si>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</si>
  <si>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</si>
  <si>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</si>
  <si>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</si>
  <si>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</si>
  <si>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</si>
  <si>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</si>
  <si>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</si>
  <si>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</si>
  <si>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</si>
  <si>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</si>
  <si>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</si>
  <si>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</si>
  <si>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</si>
  <si>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</si>
  <si>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</si>
  <si>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</si>
  <si>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</si>
  <si>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</si>
  <si>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</si>
  <si>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</si>
  <si>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</si>
  <si>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</si>
  <si>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</si>
  <si>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</si>
  <si>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</si>
  <si>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</si>
  <si>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</si>
  <si>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</si>
  <si>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</si>
  <si>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</si>
  <si>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</si>
  <si>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</si>
  <si>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</si>
  <si>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</si>
  <si>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</si>
  <si>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</si>
  <si>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</si>
  <si>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</si>
  <si>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</si>
  <si>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</si>
  <si>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</si>
  <si>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</si>
  <si>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</si>
  <si>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</si>
  <si>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</si>
  <si>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</si>
  <si>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</si>
  <si>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</si>
  <si>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</si>
  <si>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</si>
  <si>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</si>
  <si>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</si>
  <si>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</si>
  <si>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</si>
  <si>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</si>
  <si>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</si>
  <si>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</si>
  <si>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</si>
  <si>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</si>
  <si>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</si>
  <si>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</si>
  <si>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</si>
  <si>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</si>
  <si>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</si>
  <si>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</si>
  <si>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</si>
  <si>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</si>
  <si>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</si>
  <si>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</si>
  <si>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</si>
  <si>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</si>
  <si>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</si>
  <si>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</si>
  <si>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</si>
  <si>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</si>
  <si>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</si>
  <si>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</si>
  <si>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</si>
  <si>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</si>
  <si>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</si>
  <si>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</si>
  <si>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</si>
  <si>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</si>
  <si>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</si>
  <si>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</si>
  <si>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</si>
  <si>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</si>
  <si>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</si>
  <si>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</si>
  <si>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</si>
  <si>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</si>
  <si>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</si>
  <si>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</si>
  <si>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</si>
  <si>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</si>
  <si>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</si>
  <si>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</si>
  <si>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</si>
  <si>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</si>
  <si>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</si>
  <si>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</si>
  <si>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</si>
  <si>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</si>
  <si>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</si>
  <si>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</si>
  <si>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</si>
  <si>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</si>
  <si>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</si>
  <si>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</si>
  <si>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</si>
  <si>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</si>
  <si>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</si>
  <si>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</si>
  <si>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</si>
  <si>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</si>
  <si>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</si>
  <si>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</si>
  <si>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</si>
  <si>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</si>
  <si>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</si>
  <si>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</si>
  <si>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</si>
  <si>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</si>
  <si>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</si>
  <si>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</si>
  <si>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</si>
  <si>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</si>
  <si>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</si>
  <si>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</si>
  <si>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</si>
  <si>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</si>
  <si>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</si>
  <si>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</si>
  <si>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</si>
  <si>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</si>
  <si>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</si>
  <si>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</si>
  <si>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</si>
  <si>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</si>
  <si>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</si>
  <si>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</si>
  <si>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</si>
  <si>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</si>
  <si>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</si>
  <si>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</si>
  <si>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</si>
  <si>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</si>
  <si>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</si>
  <si>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</si>
  <si>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</si>
  <si>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</si>
  <si>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</si>
  <si>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</si>
  <si>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</si>
  <si>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</si>
  <si>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</si>
  <si>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</si>
  <si>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</si>
  <si>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</si>
  <si>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</si>
  <si>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</si>
  <si>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</si>
  <si>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</si>
  <si>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</si>
  <si>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</si>
  <si>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</si>
  <si>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</si>
  <si>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</si>
  <si>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</si>
  <si>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</si>
  <si>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</si>
  <si>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</si>
  <si>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</si>
  <si>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</si>
  <si>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</si>
  <si>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</si>
  <si>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</si>
  <si>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</si>
  <si>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</si>
  <si>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</si>
  <si>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</si>
  <si>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</si>
  <si>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</si>
  <si>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</si>
  <si>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</si>
  <si>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</si>
  <si>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</si>
  <si>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</si>
  <si>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</si>
  <si>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</si>
  <si>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</si>
  <si>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</si>
  <si>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</si>
  <si>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</si>
  <si>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</si>
  <si>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</si>
  <si>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</si>
  <si>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</si>
  <si>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</si>
  <si>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</si>
  <si>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</si>
  <si>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</si>
  <si>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</si>
  <si>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</si>
  <si>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</si>
  <si>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</si>
  <si>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</si>
  <si>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</si>
  <si>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</si>
  <si>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</si>
  <si>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</si>
  <si>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</si>
  <si>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</si>
  <si>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</si>
  <si>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</si>
  <si>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</si>
  <si>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</si>
  <si>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</si>
  <si>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</si>
  <si>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</si>
  <si>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</si>
  <si>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</si>
  <si>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</si>
  <si>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</si>
  <si>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</si>
  <si>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</si>
  <si>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</si>
  <si>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</si>
  <si>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</si>
  <si>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</si>
  <si>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</si>
  <si>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</si>
  <si>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</si>
  <si>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</si>
  <si>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</si>
  <si>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</si>
  <si>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</si>
  <si>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</si>
  <si>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</si>
  <si>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</si>
  <si>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</si>
  <si>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</si>
  <si>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</si>
  <si>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</si>
  <si>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</si>
  <si>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</si>
  <si>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</si>
  <si>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</si>
  <si>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</si>
  <si>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</si>
  <si>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</si>
  <si>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</si>
  <si>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</si>
  <si>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</si>
  <si>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</si>
  <si>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</si>
  <si>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</si>
  <si>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</si>
  <si>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</si>
  <si>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</si>
  <si>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</si>
  <si>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</si>
  <si>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</si>
  <si>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</si>
  <si>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</si>
  <si>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</si>
  <si>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</si>
  <si>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</si>
  <si>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</si>
  <si>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</si>
  <si>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</si>
  <si>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</si>
  <si>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</si>
  <si>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</si>
  <si>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</si>
  <si>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</si>
  <si>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</si>
  <si>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</si>
  <si>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</si>
  <si>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</si>
  <si>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</si>
  <si>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</si>
  <si>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</si>
  <si>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</si>
  <si>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</si>
  <si>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</si>
  <si>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</si>
  <si>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</si>
  <si>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</si>
  <si>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</si>
  <si>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</si>
  <si>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</si>
  <si>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</si>
  <si>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</si>
  <si>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</si>
  <si>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</si>
  <si>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</si>
  <si>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</si>
  <si>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</si>
  <si>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</si>
  <si>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</si>
  <si>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</si>
  <si>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</si>
  <si>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</si>
  <si>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</si>
  <si>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</si>
  <si>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</si>
  <si>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</si>
  <si>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</si>
  <si>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</si>
  <si>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</si>
  <si>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</si>
  <si>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</si>
  <si>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</si>
  <si>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</si>
  <si>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</si>
  <si>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</si>
  <si>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</si>
  <si>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</si>
  <si>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</si>
  <si>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</si>
  <si>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</si>
  <si>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</si>
  <si>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</si>
  <si>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</si>
  <si>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</si>
  <si>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</si>
  <si>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</si>
  <si>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</si>
  <si>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</si>
  <si>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</si>
  <si>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</si>
  <si>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</si>
  <si>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</si>
  <si>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</si>
  <si>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</si>
  <si>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</si>
  <si>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</si>
  <si>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</si>
  <si>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</si>
  <si>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</si>
  <si>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</si>
  <si>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</si>
  <si>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</si>
  <si>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</si>
  <si>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</si>
  <si>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</si>
  <si>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</si>
  <si>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</si>
  <si>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</si>
  <si>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</si>
  <si>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</si>
  <si>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</si>
  <si>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</si>
  <si>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</si>
  <si>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</si>
  <si>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</si>
  <si>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</si>
  <si>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</si>
  <si>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</si>
  <si>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</si>
  <si>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</si>
  <si>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</si>
  <si>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</si>
  <si>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</si>
  <si>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</si>
  <si>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</si>
  <si>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</si>
  <si>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</si>
  <si>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</si>
  <si>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</si>
  <si>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</si>
  <si>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</si>
  <si>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</si>
  <si>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</si>
  <si>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</si>
  <si>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</si>
  <si>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</si>
  <si>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</si>
  <si>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</si>
  <si>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</si>
  <si>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</si>
  <si>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</si>
  <si>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</si>
  <si>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</si>
  <si>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</si>
  <si>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</si>
  <si>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</si>
  <si>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</si>
  <si>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</si>
  <si>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</si>
  <si>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</si>
  <si>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</si>
  <si>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</si>
  <si>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</si>
  <si>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</si>
  <si>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</si>
  <si>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</si>
  <si>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</si>
  <si>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</si>
  <si>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</si>
  <si>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</si>
  <si>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</si>
  <si>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</si>
  <si>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</si>
  <si>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</si>
  <si>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</si>
  <si>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</si>
  <si>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</si>
  <si>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</si>
  <si>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</si>
  <si>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</si>
  <si>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</si>
  <si>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</si>
  <si>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</si>
  <si>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</si>
  <si>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</si>
  <si>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</si>
  <si>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</si>
  <si>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</si>
  <si>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</si>
  <si>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</si>
  <si>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</si>
  <si>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</si>
  <si>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</si>
  <si>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</si>
  <si>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</si>
  <si>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</si>
  <si>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</si>
  <si>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</si>
  <si>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</si>
  <si>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</si>
  <si>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</si>
  <si>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</si>
  <si>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</si>
  <si>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</si>
  <si>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</si>
  <si>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</si>
  <si>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</si>
  <si>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</si>
  <si>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</si>
  <si>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</si>
  <si>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</si>
  <si>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</si>
  <si>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</si>
  <si>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</si>
  <si>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</si>
  <si>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</si>
  <si>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</si>
  <si>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</si>
  <si>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</si>
  <si>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</si>
  <si>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</si>
  <si>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</si>
  <si>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</si>
  <si>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</si>
  <si>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</si>
  <si>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</si>
  <si>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</si>
  <si>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</si>
  <si>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</si>
  <si>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</si>
  <si>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</si>
  <si>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</si>
  <si>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</si>
  <si>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</si>
  <si>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</si>
  <si>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</si>
  <si>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</si>
  <si>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</si>
  <si>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</si>
  <si>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</si>
  <si>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</si>
  <si>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</si>
  <si>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</si>
  <si>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</si>
  <si>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</si>
  <si>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</si>
  <si>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</si>
  <si>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</si>
  <si>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</si>
  <si>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</si>
  <si>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</si>
  <si>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</si>
  <si>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</si>
  <si>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</si>
  <si>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</si>
  <si>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</si>
  <si>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</si>
  <si>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</si>
  <si>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</si>
  <si>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</si>
  <si>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</si>
  <si>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</si>
  <si>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</si>
  <si>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</si>
  <si>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</si>
  <si>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</si>
  <si>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</si>
  <si>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</si>
  <si>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</si>
  <si>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</si>
  <si>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</si>
  <si>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</si>
  <si>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</si>
  <si>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</si>
  <si>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</si>
  <si>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</si>
  <si>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</si>
  <si>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</si>
  <si>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</si>
  <si>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</si>
  <si>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</si>
  <si>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</si>
  <si>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</si>
  <si>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</si>
  <si>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</si>
  <si>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</si>
  <si>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</si>
  <si>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</si>
  <si>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</si>
  <si>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</si>
  <si>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</si>
  <si>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</si>
  <si>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</si>
  <si>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</si>
  <si>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</si>
  <si>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</si>
  <si>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</si>
  <si>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</si>
  <si>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</si>
  <si>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</si>
  <si>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</si>
  <si>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</si>
  <si>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</si>
  <si>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</si>
  <si>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</si>
  <si>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</si>
  <si>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</si>
  <si>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</si>
  <si>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</si>
  <si>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</si>
  <si>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</si>
  <si>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</si>
  <si>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</si>
  <si>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</si>
  <si>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</si>
  <si>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</si>
  <si>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</si>
  <si>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</si>
  <si>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</si>
  <si>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</si>
  <si>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</si>
  <si>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</si>
  <si>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</si>
  <si>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</si>
  <si>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</si>
  <si>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</si>
  <si>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</si>
  <si>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</si>
  <si>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</si>
  <si>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</si>
  <si>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</si>
  <si>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</si>
  <si>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</si>
  <si>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</si>
  <si>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</si>
  <si>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</si>
  <si>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</si>
  <si>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</si>
  <si>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</si>
  <si>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</si>
  <si>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</si>
  <si>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</si>
  <si>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</si>
  <si>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</si>
  <si>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</si>
  <si>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</si>
  <si>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</si>
  <si>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</si>
  <si>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</si>
  <si>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</si>
  <si>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</si>
  <si>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</si>
  <si>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</si>
  <si>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</si>
  <si>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</si>
  <si>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</si>
  <si>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</si>
  <si>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</si>
  <si>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</si>
  <si>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</si>
  <si>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</si>
  <si>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</si>
  <si>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</si>
  <si>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</si>
  <si>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</si>
  <si>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</si>
  <si>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</si>
  <si>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</si>
  <si>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</si>
  <si>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</si>
  <si>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</si>
  <si>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</si>
  <si>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</si>
  <si>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</si>
  <si>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</si>
  <si>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</si>
  <si>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</si>
  <si>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</si>
  <si>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</si>
  <si>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</si>
  <si>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</si>
  <si>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</si>
  <si>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</si>
  <si>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</si>
  <si>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</si>
  <si>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</si>
  <si>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</si>
  <si>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</si>
  <si>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</si>
  <si>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</si>
  <si>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</si>
  <si>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</si>
  <si>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</si>
  <si>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</si>
  <si>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</si>
  <si>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</si>
  <si>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</si>
  <si>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</si>
  <si>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</si>
  <si>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</si>
  <si>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</si>
  <si>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</si>
  <si>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</si>
  <si>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</si>
  <si>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</si>
  <si>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</si>
  <si>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</si>
  <si>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</si>
  <si>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</si>
  <si>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</si>
  <si>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</si>
  <si>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</si>
  <si>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</si>
  <si>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</si>
  <si>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</si>
  <si>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</si>
  <si>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</si>
  <si>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</si>
  <si>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</si>
  <si>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</si>
  <si>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</si>
  <si>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</si>
  <si>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</si>
  <si>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</si>
  <si>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</si>
  <si>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</si>
  <si>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</si>
  <si>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</si>
  <si>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</si>
  <si>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</si>
  <si>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</si>
  <si>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</si>
  <si>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</si>
  <si>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</si>
  <si>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</si>
  <si>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</si>
  <si>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</si>
  <si>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</si>
  <si>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</si>
  <si>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</si>
  <si>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</si>
  <si>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</si>
  <si>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</si>
  <si>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</si>
  <si>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</si>
  <si>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</si>
  <si>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</si>
  <si>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</si>
  <si>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</si>
  <si>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</si>
  <si>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</si>
  <si>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</si>
  <si>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</si>
  <si>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</si>
  <si>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</si>
  <si>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</si>
  <si>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</si>
  <si>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</si>
  <si>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</si>
  <si>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</si>
  <si>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</si>
  <si>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</si>
  <si>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</si>
  <si>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</si>
  <si>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</si>
  <si>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</si>
  <si>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</si>
  <si>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</si>
  <si>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</si>
  <si>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</si>
  <si>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</si>
  <si>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</si>
  <si>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</si>
  <si>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</si>
  <si>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</si>
  <si>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</si>
  <si>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</si>
  <si>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</si>
  <si>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</si>
  <si>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</si>
  <si>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</si>
  <si>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</si>
  <si>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</si>
  <si>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</si>
  <si>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</si>
  <si>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</si>
  <si>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</si>
  <si>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</si>
  <si>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</si>
  <si>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</si>
  <si>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</si>
  <si>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</si>
  <si>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</si>
  <si>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</si>
  <si>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</si>
  <si>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</si>
  <si>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</si>
  <si>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</si>
  <si>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</si>
  <si>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</si>
  <si>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</si>
  <si>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</si>
  <si>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</si>
  <si>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</si>
  <si>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</si>
  <si>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</si>
  <si>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</si>
  <si>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</si>
  <si>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</si>
  <si>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</si>
  <si>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</si>
  <si>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</si>
  <si>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</si>
  <si>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</si>
  <si>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</si>
  <si>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</si>
  <si>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</si>
  <si>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</si>
  <si>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</si>
  <si>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</si>
  <si>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</si>
  <si>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</si>
  <si>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</si>
  <si>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</si>
  <si>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</si>
  <si>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</si>
  <si>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</si>
  <si>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</si>
  <si>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</si>
  <si>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</si>
  <si>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</si>
  <si>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</si>
  <si>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</si>
  <si>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</si>
  <si>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</si>
  <si>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</si>
  <si>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</si>
  <si>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</si>
  <si>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</si>
  <si>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</si>
  <si>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</si>
  <si>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</si>
  <si>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</si>
  <si>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</si>
  <si>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</si>
  <si>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</si>
  <si>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</si>
  <si>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</si>
  <si>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</si>
  <si>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</si>
  <si>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</si>
  <si>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</si>
  <si>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</si>
  <si>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</si>
  <si>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</si>
  <si>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</si>
  <si>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</si>
  <si>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</si>
  <si>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</si>
  <si>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</si>
  <si>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</si>
  <si>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</si>
  <si>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</si>
  <si>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</si>
  <si>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</si>
  <si>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</si>
  <si>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</si>
  <si>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</si>
  <si>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</si>
  <si>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</si>
  <si>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</si>
  <si>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</si>
  <si>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</si>
  <si>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</si>
  <si>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</si>
  <si>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</si>
  <si>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</si>
  <si>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</si>
  <si>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</si>
  <si>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</si>
  <si>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</si>
  <si>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</si>
  <si>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</si>
  <si>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</si>
  <si>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</si>
  <si>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</si>
  <si>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</si>
  <si>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</si>
  <si>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</si>
  <si>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</si>
  <si>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</si>
  <si>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</si>
  <si>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</si>
  <si>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</si>
  <si>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</si>
  <si>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</si>
  <si>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</si>
  <si>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</si>
  <si>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</si>
  <si>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</si>
  <si>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</si>
  <si>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</si>
  <si>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</si>
  <si>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</si>
  <si>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</si>
  <si>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</si>
  <si>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</si>
  <si>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</si>
  <si>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</si>
  <si>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</si>
  <si>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</si>
  <si>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</si>
  <si>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</si>
  <si>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</si>
  <si>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</si>
  <si>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</si>
  <si>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</si>
  <si>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</si>
  <si>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</si>
  <si>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</si>
  <si>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</si>
  <si>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</si>
  <si>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</si>
  <si>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</si>
  <si>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</si>
  <si>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</si>
  <si>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</si>
  <si>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</si>
  <si>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</si>
  <si>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</si>
  <si>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</si>
  <si>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</si>
  <si>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</si>
  <si>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</si>
  <si>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</si>
  <si>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</si>
  <si>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</si>
  <si>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</si>
  <si>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</si>
  <si>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</si>
  <si>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</si>
  <si>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</si>
  <si>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</si>
  <si>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</si>
  <si>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</si>
  <si>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</si>
  <si>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</si>
  <si>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</si>
  <si>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</si>
  <si>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</si>
  <si>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</si>
  <si>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</si>
  <si>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</si>
  <si>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</si>
  <si>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</si>
  <si>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</si>
  <si>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</si>
  <si>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</si>
  <si>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</si>
  <si>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</si>
  <si>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</si>
  <si>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</si>
  <si>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</si>
  <si>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</si>
  <si>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</si>
  <si>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</si>
  <si>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</si>
  <si>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</si>
  <si>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</si>
  <si>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</si>
  <si>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</si>
  <si>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</si>
  <si>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</si>
  <si>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</si>
  <si>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</si>
  <si>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</si>
  <si>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</si>
  <si>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</si>
  <si>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</si>
  <si>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</si>
  <si>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</si>
  <si>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</si>
  <si>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</si>
  <si>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</si>
  <si>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</si>
  <si>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</si>
  <si>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</si>
  <si>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</si>
  <si>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</si>
  <si>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</si>
  <si>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</si>
  <si>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</si>
  <si>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</si>
  <si>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</si>
  <si>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</si>
  <si>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</si>
  <si>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</si>
  <si>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</si>
  <si>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</si>
  <si>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</si>
  <si>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</si>
  <si>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</si>
  <si>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</si>
  <si>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</si>
  <si>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</si>
  <si>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</si>
  <si>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</si>
  <si>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</si>
  <si>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</si>
  <si>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</si>
  <si>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</si>
  <si>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</si>
  <si>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</si>
  <si>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</si>
  <si>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</si>
  <si>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</si>
  <si>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</si>
  <si>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</si>
  <si>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</si>
  <si>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</si>
  <si>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</si>
  <si>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</si>
  <si>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</si>
  <si>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</si>
  <si>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</si>
  <si>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</si>
  <si>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</si>
  <si>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</si>
  <si>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</si>
  <si>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</si>
  <si>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</si>
  <si>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</si>
  <si>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</si>
  <si>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</si>
  <si>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</si>
  <si>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</si>
  <si>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</si>
  <si>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</si>
  <si>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</si>
  <si>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</si>
  <si>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</si>
  <si>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</si>
  <si>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</si>
  <si>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</si>
  <si>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</si>
  <si>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</si>
  <si>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</si>
  <si>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</si>
  <si>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</si>
  <si>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</si>
  <si>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</si>
  <si>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</si>
  <si>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</si>
  <si>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</si>
  <si>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</si>
  <si>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</si>
  <si>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</si>
  <si>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</si>
  <si>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</si>
  <si>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</si>
  <si>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</si>
  <si>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</si>
  <si>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</si>
  <si>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</si>
  <si>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</si>
  <si>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</si>
  <si>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</si>
  <si>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</si>
  <si>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</si>
  <si>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</si>
  <si>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</si>
  <si>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</si>
  <si>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</si>
  <si>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</si>
  <si>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</si>
  <si>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</si>
  <si>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</si>
  <si>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</si>
  <si>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</si>
  <si>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</si>
  <si>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</si>
  <si>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</si>
  <si>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</si>
  <si>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</si>
  <si>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</si>
  <si>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</si>
  <si>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</si>
  <si>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</si>
  <si>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</si>
  <si>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</si>
  <si>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</si>
  <si>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</si>
  <si>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</si>
  <si>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</si>
  <si>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</si>
  <si>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</si>
  <si>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</si>
  <si>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</si>
  <si>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</si>
  <si>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</si>
  <si>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</si>
  <si>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</si>
  <si>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</si>
  <si>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</si>
  <si>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</si>
  <si>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</si>
  <si>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</si>
  <si>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</si>
  <si>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</si>
  <si>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</si>
  <si>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</si>
  <si>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</si>
  <si>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</si>
  <si>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</si>
  <si>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</si>
  <si>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</si>
  <si>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</si>
  <si>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</si>
  <si>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</si>
  <si>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</si>
  <si>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</si>
  <si>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</si>
  <si>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</si>
  <si>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</si>
  <si>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</si>
  <si>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</si>
  <si>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</si>
  <si>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</si>
  <si>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</si>
  <si>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</si>
  <si>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</si>
  <si>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</si>
  <si>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</si>
  <si>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</si>
  <si>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</si>
  <si>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</si>
  <si>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</si>
  <si>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</si>
  <si>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</si>
  <si>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</si>
  <si>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</si>
  <si>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</si>
  <si>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</si>
  <si>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</si>
  <si>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</si>
  <si>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</si>
  <si>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</si>
  <si>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</si>
  <si>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</si>
  <si>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</si>
  <si>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</si>
  <si>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</si>
  <si>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</si>
  <si>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</si>
  <si>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</si>
  <si>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</si>
  <si>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</si>
  <si>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</si>
  <si>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</si>
  <si>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</si>
  <si>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</si>
  <si>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</si>
  <si>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</si>
  <si>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</si>
  <si>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</si>
  <si>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</si>
  <si>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</si>
  <si>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</si>
  <si>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</si>
  <si>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</si>
  <si>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</si>
  <si>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</si>
  <si>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</si>
  <si>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</si>
  <si>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</si>
  <si>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</si>
  <si>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</si>
  <si>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</si>
  <si>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</si>
  <si>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</si>
  <si>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</si>
  <si>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</si>
  <si>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</si>
  <si>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</si>
  <si>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</si>
  <si>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</si>
  <si>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</si>
  <si>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</si>
  <si>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</si>
  <si>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</si>
  <si>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</si>
  <si>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</si>
  <si>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</si>
  <si>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</si>
  <si>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</si>
  <si>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</si>
  <si>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</si>
  <si>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</si>
  <si>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</si>
  <si>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</si>
  <si>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</si>
  <si>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</si>
  <si>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</si>
  <si>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</si>
  <si>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</si>
  <si>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</si>
  <si>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</si>
  <si>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</si>
  <si>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</si>
  <si>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</si>
  <si>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</si>
  <si>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</si>
  <si>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</si>
  <si>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</si>
  <si>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</si>
  <si>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</si>
  <si>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</si>
  <si>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</si>
  <si>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</si>
  <si>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</si>
  <si>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</si>
  <si>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</si>
  <si>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</si>
  <si>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</si>
  <si>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</si>
  <si>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</si>
  <si>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</si>
  <si>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</si>
  <si>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</si>
  <si>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</si>
  <si>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</si>
  <si>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</si>
  <si>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</si>
  <si>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</si>
  <si>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</si>
  <si>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</si>
  <si>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</si>
  <si>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</si>
  <si>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</si>
  <si>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</si>
  <si>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</si>
  <si>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</si>
  <si>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</si>
  <si>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</si>
  <si>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</si>
  <si>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</si>
  <si>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</si>
  <si>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</si>
  <si>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</si>
  <si>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</si>
  <si>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</si>
  <si>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</si>
  <si>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</si>
  <si>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</si>
  <si>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</si>
  <si>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</si>
  <si>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</si>
  <si>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</si>
  <si>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</si>
  <si>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</si>
  <si>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</si>
  <si>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</si>
  <si>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</si>
  <si>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</si>
  <si>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</si>
  <si>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</si>
  <si>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</si>
  <si>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</si>
  <si>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</si>
  <si>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</si>
  <si>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</si>
  <si>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</si>
  <si>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</si>
  <si>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</si>
  <si>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</si>
  <si>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</si>
  <si>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</si>
  <si>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</si>
  <si>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</si>
  <si>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</si>
  <si>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</si>
  <si>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</si>
  <si>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</si>
  <si>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</si>
  <si>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</si>
  <si>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</si>
  <si>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</si>
  <si>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</si>
  <si>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</si>
  <si>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</si>
  <si>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</si>
  <si>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</si>
  <si>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</si>
  <si>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</si>
  <si>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</si>
  <si>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</si>
  <si>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</si>
  <si>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</si>
  <si>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</si>
  <si>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</si>
  <si>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</si>
  <si>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</si>
  <si>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</si>
  <si>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</si>
  <si>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</si>
  <si>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</si>
  <si>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</si>
  <si>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</si>
  <si>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</si>
  <si>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</si>
  <si>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</si>
  <si>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</si>
  <si>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</si>
  <si>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</si>
  <si>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</si>
  <si>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</si>
  <si>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</si>
  <si>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</si>
  <si>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</si>
  <si>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</si>
  <si>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</si>
  <si>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</si>
  <si>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</si>
  <si>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</si>
  <si>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</si>
  <si>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</si>
  <si>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</si>
  <si>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</si>
  <si>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</si>
  <si>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</si>
  <si>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</si>
  <si>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</si>
  <si>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</si>
  <si>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</si>
  <si>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</si>
  <si>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</si>
  <si>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</si>
  <si>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</si>
  <si>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</si>
  <si>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</si>
  <si>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</si>
  <si>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</si>
  <si>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</si>
  <si>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</si>
  <si>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</si>
  <si>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</si>
  <si>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</si>
  <si>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</si>
  <si>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</si>
  <si>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</si>
  <si>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</si>
  <si>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</si>
  <si>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</si>
  <si>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</si>
  <si>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</si>
  <si>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</si>
  <si>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</si>
  <si>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</si>
  <si>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</si>
  <si>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</si>
  <si>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</si>
  <si>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</si>
  <si>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</si>
  <si>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</si>
  <si>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</si>
  <si>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</si>
  <si>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</si>
  <si>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</si>
  <si>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</si>
  <si>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</si>
  <si>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</si>
  <si>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</si>
  <si>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</si>
  <si>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</si>
  <si>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</si>
  <si>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</si>
  <si>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</si>
  <si>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</si>
  <si>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</si>
  <si>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</si>
  <si>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</si>
  <si>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</si>
  <si>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</si>
  <si>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</si>
  <si>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</si>
  <si>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</si>
  <si>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</si>
  <si>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</si>
  <si>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</si>
  <si>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</si>
  <si>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</si>
  <si>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</si>
  <si>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</si>
  <si>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</si>
  <si>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</si>
  <si>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</si>
  <si>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</si>
  <si>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</si>
  <si>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</si>
  <si>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</si>
  <si>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</si>
  <si>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</si>
  <si>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</si>
  <si>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</si>
  <si>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</si>
  <si>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</si>
  <si>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</si>
  <si>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</si>
  <si>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</si>
  <si>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</si>
  <si>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</si>
  <si>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</si>
  <si>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</si>
  <si>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</si>
  <si>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</si>
  <si>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</si>
  <si>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</si>
  <si>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</si>
  <si>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</si>
  <si>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</si>
  <si>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</si>
  <si>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</si>
  <si>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</si>
  <si>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</si>
  <si>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</si>
  <si>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</si>
  <si>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</si>
  <si>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</si>
  <si>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</si>
  <si>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</si>
  <si>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</si>
  <si>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</si>
  <si>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</si>
  <si>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</si>
  <si>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</si>
  <si>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</si>
  <si>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</si>
  <si>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</si>
  <si>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</si>
  <si>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</si>
  <si>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</si>
  <si>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</si>
  <si>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</si>
  <si>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</si>
  <si>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</si>
  <si>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</si>
  <si>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</si>
  <si>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</si>
  <si>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</si>
  <si>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</si>
  <si>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</si>
  <si>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</si>
  <si>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</si>
  <si>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</si>
  <si>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</si>
  <si>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</si>
  <si>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</si>
  <si>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</si>
  <si>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</si>
  <si>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</si>
  <si>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</si>
  <si>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</si>
  <si>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</si>
  <si>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</si>
  <si>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</si>
  <si>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</si>
  <si>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</si>
  <si>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</si>
  <si>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</si>
  <si>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</si>
  <si>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</si>
  <si>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</si>
  <si>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</si>
  <si>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</si>
  <si>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</si>
  <si>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</si>
  <si>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</si>
  <si>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</si>
  <si>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</si>
  <si>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</si>
  <si>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</si>
  <si>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</si>
  <si>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</si>
  <si>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</si>
  <si>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</si>
  <si>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</si>
  <si>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</si>
  <si>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</si>
  <si>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</si>
  <si>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</si>
  <si>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</si>
  <si>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</si>
  <si>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</si>
  <si>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</si>
  <si>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</si>
  <si>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</si>
  <si>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</si>
  <si>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</si>
  <si>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</si>
  <si>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</si>
  <si>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</si>
  <si>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</si>
  <si>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</si>
  <si>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</si>
  <si>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</si>
  <si>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</si>
  <si>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</si>
  <si>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</si>
  <si>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</si>
  <si>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</si>
  <si>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</si>
  <si>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</si>
  <si>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</si>
  <si>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</si>
  <si>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</si>
  <si>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</si>
  <si>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</si>
  <si>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</si>
  <si>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</si>
  <si>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</si>
  <si>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</si>
  <si>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</si>
  <si>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</si>
  <si>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</si>
  <si>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</si>
  <si>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</si>
  <si>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</si>
  <si>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</si>
  <si>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</si>
  <si>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</si>
  <si>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</si>
  <si>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</si>
  <si>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</si>
  <si>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</si>
  <si>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</si>
  <si>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</si>
  <si>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</si>
  <si>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</si>
  <si>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</si>
  <si>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</si>
  <si>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</si>
  <si>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</si>
  <si>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</si>
  <si>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</si>
  <si>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</si>
  <si>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</si>
  <si>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</si>
  <si>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</si>
  <si>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</si>
  <si>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</si>
  <si>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</si>
  <si>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</si>
  <si>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</si>
  <si>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</si>
  <si>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</si>
  <si>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</si>
  <si>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</si>
  <si>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</si>
  <si>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</si>
  <si>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</si>
  <si>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</si>
  <si>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</si>
  <si>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</si>
  <si>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</si>
  <si>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</si>
  <si>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</si>
  <si>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</si>
  <si>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</si>
  <si>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</si>
  <si>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</si>
  <si>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</si>
  <si>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</si>
  <si>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</si>
  <si>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</si>
  <si>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</si>
  <si>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</si>
  <si>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</si>
  <si>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</si>
  <si>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</si>
  <si>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</si>
  <si>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</si>
  <si>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</si>
  <si>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</si>
  <si>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</si>
  <si>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</si>
  <si>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</si>
  <si>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</si>
  <si>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</si>
  <si>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</si>
  <si>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</si>
  <si>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</si>
  <si>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</si>
  <si>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</si>
  <si>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</si>
  <si>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</si>
  <si>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</si>
  <si>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</si>
  <si>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</si>
  <si>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</si>
  <si>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</si>
  <si>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</si>
  <si>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</si>
  <si>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</si>
  <si>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</si>
  <si>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</si>
  <si>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</si>
  <si>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</si>
  <si>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</si>
  <si>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</si>
  <si>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</si>
  <si>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</si>
  <si>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</si>
  <si>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</si>
  <si>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</si>
  <si>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</si>
  <si>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</si>
  <si>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</si>
  <si>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</si>
  <si>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</si>
  <si>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</si>
  <si>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</si>
  <si>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</si>
  <si>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</si>
  <si>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</si>
  <si>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</si>
  <si>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</si>
  <si>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</si>
  <si>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</si>
  <si>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</si>
  <si>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</si>
  <si>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</si>
  <si>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</si>
  <si>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</si>
  <si>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</si>
  <si>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</si>
  <si>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</si>
  <si>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</si>
  <si>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</si>
  <si>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</si>
  <si>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</si>
  <si>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</si>
  <si>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</si>
  <si>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</si>
  <si>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</si>
  <si>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</si>
  <si>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</si>
  <si>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</si>
  <si>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</si>
  <si>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</si>
  <si>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</si>
  <si>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</si>
  <si>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</si>
  <si>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</si>
  <si>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</si>
  <si>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</si>
  <si>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</si>
  <si>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</si>
  <si>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</si>
  <si>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</si>
  <si>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</si>
  <si>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</si>
  <si>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</si>
  <si>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</si>
  <si>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</si>
  <si>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</si>
  <si>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</si>
  <si>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</si>
  <si>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</si>
  <si>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</si>
  <si>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</si>
  <si>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</si>
  <si>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</si>
  <si>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</si>
  <si>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</si>
  <si>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</si>
  <si>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</si>
  <si>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</si>
  <si>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</si>
  <si>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</si>
  <si>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</si>
  <si>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</si>
  <si>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</si>
  <si>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</si>
  <si>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</si>
  <si>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</si>
  <si>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</si>
  <si>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</si>
  <si>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</si>
  <si>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</si>
  <si>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</si>
  <si>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</si>
  <si>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</si>
  <si>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</si>
  <si>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</si>
  <si>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</si>
  <si>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</si>
  <si>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</si>
  <si>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</si>
  <si>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</si>
  <si>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</si>
  <si>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</si>
  <si>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</si>
  <si>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</si>
  <si>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</si>
  <si>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</si>
  <si>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</si>
  <si>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</si>
  <si>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</si>
  <si>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</si>
  <si>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</si>
  <si>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</si>
  <si>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</si>
  <si>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</si>
  <si>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</si>
  <si>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</si>
  <si>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</si>
  <si>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</si>
  <si>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</si>
  <si>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</si>
  <si>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</si>
  <si>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</si>
  <si>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</si>
  <si>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</si>
  <si>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</si>
  <si>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</si>
  <si>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</si>
  <si>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</si>
  <si>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</si>
  <si>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</si>
  <si>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</si>
  <si>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</si>
  <si>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</si>
  <si>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</si>
  <si>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</si>
  <si>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</si>
  <si>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</si>
  <si>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</si>
  <si>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</si>
  <si>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</si>
  <si>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</si>
  <si>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</si>
  <si>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</si>
  <si>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</si>
  <si>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</si>
  <si>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</si>
  <si>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</si>
  <si>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</si>
  <si>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</si>
  <si>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</si>
  <si>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</si>
  <si>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</si>
  <si>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</si>
  <si>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</si>
  <si>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</si>
  <si>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</si>
  <si>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</si>
  <si>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</si>
  <si>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</si>
  <si>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</si>
  <si>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</si>
  <si>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</si>
  <si>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</si>
  <si>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</si>
  <si>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</si>
  <si>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</si>
  <si>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</si>
  <si>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</si>
  <si>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</si>
  <si>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</si>
  <si>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</si>
  <si>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</si>
  <si>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</si>
  <si>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</si>
  <si>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</si>
  <si>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</si>
  <si>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</si>
  <si>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</si>
  <si>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</si>
  <si>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</si>
  <si>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</si>
  <si>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</si>
  <si>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</si>
  <si>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</si>
  <si>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</si>
  <si>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</si>
  <si>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</si>
  <si>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</si>
  <si>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</si>
  <si>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</si>
  <si>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</si>
  <si>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</si>
  <si>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</si>
  <si>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</si>
  <si>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</si>
  <si>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</si>
  <si>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</si>
  <si>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</si>
  <si>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</si>
  <si>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</si>
  <si>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</si>
  <si>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</si>
  <si>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</si>
  <si>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</si>
  <si>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</si>
  <si>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</si>
  <si>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</si>
  <si>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</si>
  <si>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</si>
  <si>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</si>
  <si>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</si>
  <si>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</si>
  <si>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</si>
  <si>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</si>
  <si>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</si>
  <si>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</si>
  <si>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</si>
  <si>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</si>
  <si>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</si>
  <si>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</si>
  <si>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</si>
  <si>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</si>
  <si>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</si>
  <si>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</si>
  <si>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</si>
  <si>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</si>
  <si>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</si>
  <si>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</si>
  <si>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</si>
  <si>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</si>
  <si>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</si>
  <si>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</si>
  <si>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</si>
  <si>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</si>
  <si>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</si>
  <si>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</si>
  <si>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</si>
  <si>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</si>
  <si>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</si>
  <si>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</si>
  <si>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</si>
  <si>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</si>
  <si>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</si>
  <si>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</si>
  <si>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</si>
  <si>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</si>
  <si>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</si>
  <si>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</si>
  <si>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</si>
  <si>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</si>
  <si>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</si>
  <si>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</si>
  <si>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</si>
  <si>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</si>
  <si>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</si>
  <si>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</si>
  <si>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</si>
  <si>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</si>
  <si>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</si>
  <si>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</si>
  <si>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</si>
  <si>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</si>
  <si>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</si>
  <si>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</si>
  <si>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</si>
  <si>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</si>
  <si>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</si>
  <si>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</si>
  <si>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</si>
  <si>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</si>
  <si>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</si>
  <si>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</si>
  <si>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</si>
  <si>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</si>
  <si>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</si>
  <si>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</si>
  <si>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</si>
  <si>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</si>
  <si>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</si>
  <si>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</si>
  <si>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</si>
  <si>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</si>
  <si>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</si>
  <si>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</si>
  <si>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</si>
  <si>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</si>
  <si>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</si>
  <si>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</si>
  <si>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</si>
  <si>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</si>
  <si>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</si>
  <si>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</si>
  <si>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</si>
  <si>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</si>
  <si>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</si>
  <si>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</si>
  <si>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</si>
  <si>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</si>
  <si>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</si>
  <si>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</si>
  <si>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</si>
  <si>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</si>
  <si>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</si>
  <si>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</si>
  <si>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</si>
  <si>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</si>
  <si>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</si>
  <si>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</si>
  <si>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</si>
  <si>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</si>
  <si>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</si>
  <si>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</si>
  <si>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</si>
  <si>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</si>
  <si>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</si>
  <si>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</si>
  <si>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</si>
  <si>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</si>
  <si>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</si>
  <si>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</si>
  <si>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</si>
  <si>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</si>
  <si>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</si>
  <si>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</si>
  <si>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</si>
  <si>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</si>
  <si>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</si>
  <si>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</si>
  <si>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</si>
  <si>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</si>
  <si>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</si>
  <si>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</si>
  <si>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</si>
  <si>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</si>
  <si>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</si>
  <si>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</si>
  <si>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</si>
  <si>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</si>
  <si>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</si>
  <si>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</si>
  <si>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</si>
  <si>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</si>
  <si>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</si>
  <si>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</si>
  <si>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</si>
  <si>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</si>
  <si>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</si>
  <si>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</si>
  <si>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</si>
  <si>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</si>
  <si>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</si>
  <si>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</si>
  <si>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</si>
  <si>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</si>
  <si>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</si>
  <si>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</si>
  <si>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</si>
  <si>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</si>
  <si>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</si>
  <si>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</si>
  <si>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</si>
  <si>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</si>
  <si>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</si>
  <si>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</si>
  <si>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</si>
  <si>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</si>
  <si>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</si>
  <si>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</si>
  <si>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</si>
  <si>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</si>
  <si>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</si>
  <si>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</si>
  <si>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</si>
  <si>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</si>
  <si>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</si>
  <si>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</si>
  <si>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</si>
  <si>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</si>
  <si>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</si>
  <si>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</si>
  <si>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</si>
  <si>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</si>
  <si>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</si>
  <si>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</si>
  <si>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</si>
  <si>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</si>
  <si>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</si>
  <si>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</si>
  <si>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</si>
  <si>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</si>
  <si>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</si>
  <si>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</si>
  <si>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</si>
  <si>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</si>
  <si>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</si>
  <si>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</si>
  <si>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</si>
  <si>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</si>
  <si>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</si>
  <si>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</si>
  <si>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</si>
  <si>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</si>
  <si>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</si>
  <si>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</si>
  <si>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</si>
  <si>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</si>
  <si>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</si>
  <si>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</si>
  <si>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</si>
  <si>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</si>
  <si>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</si>
  <si>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</si>
  <si>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</si>
  <si>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</si>
  <si>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</si>
  <si>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</si>
  <si>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</si>
  <si>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</si>
  <si>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</si>
  <si>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</si>
  <si>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</si>
  <si>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</si>
  <si>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</si>
  <si>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</si>
  <si>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</si>
  <si>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</si>
  <si>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</si>
  <si>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</si>
  <si>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</si>
  <si>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</si>
  <si>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</si>
  <si>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</si>
  <si>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</si>
  <si>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</si>
  <si>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</si>
  <si>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</si>
  <si>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</si>
  <si>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</si>
  <si>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</si>
  <si>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</si>
  <si>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</si>
  <si>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</si>
  <si>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</si>
  <si>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</si>
  <si>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</si>
  <si>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</si>
  <si>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</si>
  <si>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</si>
  <si>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</si>
  <si>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</si>
  <si>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</si>
  <si>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</si>
  <si>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</si>
  <si>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</si>
  <si>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</si>
  <si>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</si>
  <si>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</si>
  <si>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</si>
  <si>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</si>
  <si>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</si>
  <si>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</si>
  <si>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</si>
  <si>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</si>
  <si>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</si>
  <si>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</si>
  <si>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</si>
  <si>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</si>
  <si>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</si>
  <si>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</si>
  <si>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</si>
  <si>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</si>
  <si>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</si>
  <si>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</si>
  <si>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</si>
  <si>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</si>
  <si>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</si>
  <si>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</si>
  <si>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</si>
  <si>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</si>
  <si>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</si>
  <si>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</si>
  <si>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</si>
  <si>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</si>
  <si>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</si>
  <si>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</si>
  <si>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</si>
  <si>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</si>
  <si>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</si>
  <si>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</si>
  <si>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</si>
  <si>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</si>
  <si>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</si>
  <si>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</si>
  <si>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</si>
  <si>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</si>
  <si>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</si>
  <si>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</si>
  <si>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</si>
  <si>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</si>
  <si>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</si>
  <si>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</si>
  <si>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</si>
  <si>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</si>
  <si>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</si>
  <si>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</si>
  <si>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</si>
  <si>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</si>
  <si>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</si>
  <si>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</si>
  <si>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</si>
  <si>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</si>
  <si>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</si>
  <si>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</si>
  <si>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</si>
  <si>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</si>
  <si>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</si>
  <si>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</si>
  <si>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</si>
  <si>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</si>
  <si>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</si>
  <si>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</si>
  <si>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</si>
  <si>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</si>
  <si>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</si>
  <si>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</si>
  <si>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</si>
  <si>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</si>
  <si>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</si>
  <si>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</si>
  <si>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</si>
  <si>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</si>
  <si>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</si>
  <si>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</si>
  <si>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</si>
  <si>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</si>
  <si>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</si>
  <si>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</si>
  <si>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</si>
  <si>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</si>
  <si>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</si>
  <si>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</si>
  <si>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</si>
  <si>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</si>
  <si>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</si>
  <si>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</si>
  <si>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</si>
  <si>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</si>
  <si>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</si>
  <si>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</si>
  <si>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</si>
  <si>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</si>
  <si>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</si>
  <si>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</si>
  <si>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</si>
  <si>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</si>
  <si>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</si>
  <si>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</si>
  <si>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</si>
  <si>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</si>
  <si>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</si>
  <si>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</si>
  <si>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</si>
  <si>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</si>
  <si>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</si>
  <si>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</si>
  <si>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</si>
  <si>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</si>
  <si>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</si>
  <si>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</si>
  <si>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</si>
  <si>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</si>
  <si>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</si>
  <si>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</si>
  <si>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</si>
  <si>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</si>
  <si>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</si>
  <si>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</si>
  <si>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</si>
  <si>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</si>
  <si>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</si>
  <si>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</si>
  <si>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</si>
  <si>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</si>
  <si>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</si>
  <si>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</si>
  <si>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</si>
  <si>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</si>
  <si>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</si>
  <si>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</si>
  <si>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</si>
  <si>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</si>
  <si>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</si>
  <si>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</si>
  <si>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</si>
  <si>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</si>
  <si>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</si>
  <si>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</si>
  <si>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</si>
  <si>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</si>
  <si>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</si>
  <si>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</si>
  <si>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</si>
  <si>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</si>
  <si>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</si>
  <si>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</si>
  <si>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</si>
  <si>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</si>
  <si>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</si>
  <si>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</si>
  <si>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</si>
  <si>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</si>
  <si>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</si>
  <si>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</si>
  <si>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</si>
  <si>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</si>
  <si>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</si>
  <si>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</si>
  <si>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</si>
  <si>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</si>
  <si>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</si>
  <si>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</si>
  <si>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</si>
  <si>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</si>
  <si>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</si>
  <si>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</si>
  <si>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</si>
  <si>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</si>
  <si>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</si>
  <si>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</si>
  <si>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</si>
  <si>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</si>
  <si>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</si>
  <si>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</si>
  <si>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</si>
  <si>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</si>
  <si>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</si>
  <si>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</si>
  <si>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</si>
  <si>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</si>
  <si>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</si>
  <si>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</si>
  <si>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</si>
  <si>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</si>
  <si>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</si>
  <si>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</si>
  <si>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</si>
  <si>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</si>
  <si>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</si>
  <si>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</si>
  <si>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</si>
  <si>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</si>
  <si>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</si>
  <si>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</si>
  <si>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</si>
  <si>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</si>
  <si>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</si>
  <si>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</si>
  <si>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</si>
  <si>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</si>
  <si>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</si>
  <si>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</si>
  <si>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</si>
  <si>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</si>
  <si>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</si>
  <si>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</si>
  <si>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</si>
  <si>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</si>
  <si>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</si>
  <si>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</si>
  <si>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</si>
  <si>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</si>
  <si>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</si>
  <si>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</si>
  <si>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</si>
  <si>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</si>
  <si>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</si>
  <si>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</si>
  <si>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</si>
  <si>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</si>
  <si>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</si>
  <si>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</si>
  <si>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</si>
  <si>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</si>
  <si>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</si>
  <si>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</si>
  <si>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</si>
  <si>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</si>
  <si>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</si>
  <si>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</si>
  <si>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</si>
  <si>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</si>
  <si>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</si>
  <si>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</si>
  <si>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</si>
  <si>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</si>
  <si>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</si>
  <si>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</si>
  <si>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</si>
  <si>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</si>
  <si>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</si>
  <si>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</si>
  <si>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</si>
  <si>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</si>
  <si>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</si>
  <si>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</si>
  <si>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</si>
  <si>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</si>
  <si>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</si>
  <si>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</si>
  <si>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</si>
  <si>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</si>
  <si>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</si>
  <si>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</si>
  <si>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</si>
  <si>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</si>
  <si>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</si>
  <si>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</si>
  <si>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</si>
  <si>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</si>
  <si>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</si>
  <si>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</si>
  <si>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</si>
  <si>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</si>
  <si>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</si>
  <si>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</si>
  <si>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</si>
  <si>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</si>
  <si>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</si>
  <si>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</si>
  <si>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</si>
  <si>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</si>
  <si>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</si>
  <si>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</si>
  <si>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</si>
  <si>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</si>
  <si>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</si>
  <si>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</si>
  <si>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</si>
  <si>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</si>
  <si>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</si>
  <si>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</si>
  <si>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</si>
  <si>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</si>
  <si>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</si>
  <si>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</si>
  <si>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</si>
  <si>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</si>
  <si>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</si>
  <si>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</si>
  <si>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</si>
  <si>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</si>
  <si>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</si>
  <si>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</si>
  <si>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</si>
  <si>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</si>
  <si>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</si>
  <si>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</si>
  <si>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</si>
  <si>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</si>
  <si>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</si>
  <si>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</si>
  <si>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</si>
  <si>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</si>
  <si>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</si>
  <si>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</si>
  <si>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</si>
  <si>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</si>
  <si>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</si>
  <si>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</si>
  <si>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</si>
  <si>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</si>
  <si>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</si>
  <si>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</si>
  <si>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</si>
  <si>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</si>
  <si>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</si>
  <si>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</si>
  <si>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</si>
  <si>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</si>
  <si>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</si>
  <si>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</si>
  <si>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</si>
  <si>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</si>
  <si>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</si>
  <si>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</si>
  <si>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</si>
  <si>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</si>
  <si>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</si>
  <si>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</si>
  <si>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</si>
  <si>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</si>
  <si>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</si>
  <si>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</si>
  <si>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</si>
  <si>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</si>
  <si>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</si>
  <si>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</si>
  <si>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</si>
  <si>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</si>
  <si>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</si>
  <si>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</si>
  <si>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</si>
  <si>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</si>
  <si>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</si>
  <si>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</si>
  <si>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</si>
  <si>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</si>
  <si>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</si>
  <si>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</si>
  <si>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</si>
  <si>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</si>
  <si>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</si>
  <si>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</si>
  <si>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</si>
  <si>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</si>
  <si>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</si>
  <si>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</si>
  <si>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</si>
  <si>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</si>
  <si>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</si>
  <si>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</si>
  <si>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</si>
  <si>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</si>
  <si>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</si>
  <si>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</si>
  <si>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</si>
  <si>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</si>
  <si>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</si>
  <si>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</si>
  <si>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</si>
  <si>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</si>
  <si>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</si>
  <si>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</si>
  <si>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</si>
  <si>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</si>
  <si>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</si>
  <si>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</si>
  <si>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</si>
  <si>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</si>
  <si>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</si>
  <si>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</si>
  <si>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</si>
  <si>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</si>
  <si>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</si>
  <si>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</si>
  <si>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</si>
  <si>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</si>
  <si>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</si>
  <si>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</si>
  <si>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</si>
  <si>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</si>
  <si>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</si>
  <si>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</si>
  <si>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</si>
  <si>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</si>
  <si>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</si>
  <si>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</si>
  <si>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</si>
  <si>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</si>
  <si>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</si>
  <si>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</si>
  <si>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</si>
  <si>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</si>
  <si>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</si>
  <si>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</si>
  <si>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</si>
  <si>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</si>
  <si>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</si>
  <si>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</si>
  <si>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</si>
  <si>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</si>
  <si>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</si>
  <si>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</si>
  <si>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</si>
  <si>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</si>
  <si>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</si>
  <si>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</si>
  <si>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</si>
  <si>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</si>
  <si>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</si>
  <si>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</si>
  <si>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</si>
  <si>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</si>
  <si>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</si>
  <si>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</si>
  <si>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</si>
  <si>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</si>
  <si>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</si>
  <si>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</si>
  <si>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</si>
  <si>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</si>
  <si>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</si>
  <si>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</si>
  <si>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</si>
  <si>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</si>
  <si>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</si>
  <si>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</si>
  <si>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</si>
  <si>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</si>
  <si>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</si>
  <si>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</si>
  <si>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</si>
  <si>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</si>
  <si>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</si>
  <si>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</si>
  <si>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</si>
  <si>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</si>
  <si>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</si>
  <si>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</si>
  <si>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</si>
  <si>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</si>
  <si>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</si>
  <si>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</si>
  <si>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</si>
  <si>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</si>
  <si>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</si>
  <si>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</si>
  <si>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</si>
  <si>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</si>
  <si>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</si>
  <si>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</si>
  <si>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</si>
  <si>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</si>
  <si>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</si>
  <si>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</si>
  <si>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</si>
  <si>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</si>
  <si>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</si>
  <si>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</si>
  <si>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</si>
  <si>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</si>
  <si>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</si>
  <si>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</si>
  <si>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</si>
  <si>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</si>
  <si>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</si>
  <si>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</si>
  <si>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</si>
  <si>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</si>
  <si>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</si>
  <si>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</si>
  <si>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</si>
  <si>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</si>
  <si>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</si>
  <si>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</si>
  <si>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</si>
  <si>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</si>
  <si>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</si>
  <si>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</si>
  <si>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</si>
  <si>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</si>
  <si>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</si>
  <si>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</si>
  <si>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</si>
  <si>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</si>
  <si>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</si>
  <si>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</si>
  <si>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</si>
  <si>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</si>
  <si>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</si>
  <si>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</si>
  <si>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</si>
  <si>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</si>
  <si>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</si>
  <si>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</si>
  <si>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</si>
  <si>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</si>
  <si>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</si>
  <si>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</si>
  <si>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</si>
  <si>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</si>
  <si>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</si>
  <si>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</si>
  <si>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</si>
  <si>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</si>
  <si>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</si>
  <si>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</si>
  <si>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</si>
  <si>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</si>
  <si>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</si>
  <si>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</si>
  <si>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</si>
  <si>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</si>
  <si>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</si>
  <si>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</si>
  <si>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</si>
  <si>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</si>
  <si>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</si>
  <si>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</si>
  <si>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</si>
  <si>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</si>
  <si>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</si>
  <si>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</si>
  <si>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</si>
  <si>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</si>
  <si>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</si>
  <si>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</si>
  <si>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</si>
  <si>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</si>
  <si>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</si>
  <si>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</si>
  <si>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</si>
  <si>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</si>
  <si>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</si>
  <si>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</si>
  <si>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</si>
  <si>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</si>
  <si>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</si>
  <si>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</si>
  <si>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</si>
  <si>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</si>
  <si>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</si>
  <si>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</si>
  <si>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</si>
  <si>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</si>
  <si>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</si>
  <si>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</si>
  <si>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</si>
  <si>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</si>
  <si>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</si>
  <si>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</si>
  <si>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</si>
  <si>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</si>
  <si>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</si>
  <si>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</si>
  <si>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</si>
  <si>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</si>
  <si>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</si>
  <si>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</si>
  <si>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</si>
  <si>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</si>
  <si>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</si>
  <si>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</si>
  <si>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</si>
  <si>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</si>
  <si>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</si>
  <si>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</si>
  <si>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</si>
  <si>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</si>
  <si>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</si>
  <si>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</si>
  <si>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</si>
  <si>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</si>
  <si>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</si>
  <si>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</si>
  <si>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</si>
  <si>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</si>
  <si>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</si>
  <si>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</si>
  <si>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</si>
  <si>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</si>
  <si>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</si>
  <si>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</si>
  <si>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</si>
  <si>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</si>
  <si>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</si>
  <si>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</si>
  <si>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</si>
  <si>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</si>
  <si>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</si>
  <si>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</si>
  <si>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</si>
  <si>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</si>
  <si>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</si>
  <si>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</si>
  <si>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</si>
  <si>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</si>
  <si>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</si>
  <si>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</si>
  <si>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</si>
  <si>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</si>
  <si>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</si>
  <si>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</si>
  <si>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</si>
  <si>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</si>
  <si>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</si>
  <si>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</si>
  <si>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</si>
  <si>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</si>
  <si>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</si>
  <si>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</si>
  <si>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</si>
  <si>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</si>
  <si>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</si>
  <si>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</si>
  <si>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</si>
  <si>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</si>
  <si>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</si>
  <si>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</si>
  <si>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</si>
  <si>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</si>
  <si>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</si>
  <si>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</si>
  <si>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</si>
  <si>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</si>
  <si>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</si>
  <si>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</si>
  <si>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</si>
  <si>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</si>
  <si>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</si>
  <si>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</si>
  <si>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</si>
  <si>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</si>
  <si>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</si>
  <si>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</si>
  <si>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</si>
  <si>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</si>
  <si>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</si>
  <si>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</si>
  <si>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</si>
  <si>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</si>
  <si>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</si>
  <si>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</si>
  <si>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</si>
  <si>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</si>
  <si>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</si>
  <si>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</si>
  <si>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</si>
  <si>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</si>
  <si>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</si>
  <si>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</si>
  <si>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</si>
  <si>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</si>
  <si>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</si>
  <si>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</si>
  <si>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</si>
  <si>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</si>
  <si>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</si>
  <si>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</si>
  <si>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</si>
  <si>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</si>
  <si>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</si>
  <si>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</si>
  <si>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</si>
  <si>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</si>
  <si>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</si>
  <si>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</si>
  <si>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</si>
  <si>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</si>
  <si>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</si>
  <si>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</si>
  <si>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</si>
  <si>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</si>
  <si>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</si>
  <si>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</si>
  <si>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</si>
  <si>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</si>
  <si>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</si>
  <si>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</si>
  <si>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</si>
  <si>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</si>
  <si>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</si>
  <si>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</si>
  <si>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</si>
  <si>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</si>
  <si>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</si>
  <si>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</si>
  <si>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</si>
  <si>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</si>
  <si>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</si>
  <si>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</si>
  <si>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</si>
  <si>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</si>
  <si>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</si>
  <si>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</si>
  <si>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</si>
  <si>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</si>
  <si>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</si>
  <si>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</si>
  <si>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</si>
  <si>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</si>
  <si>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</si>
  <si>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</si>
  <si>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</si>
  <si>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</si>
  <si>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</si>
  <si>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</si>
  <si>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</si>
  <si>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</si>
  <si>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</si>
  <si>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</si>
  <si>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</si>
  <si>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</si>
  <si>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</si>
  <si>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</si>
  <si>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</si>
  <si>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</si>
  <si>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</si>
  <si>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</si>
  <si>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</si>
  <si>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</si>
  <si>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</si>
  <si>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</si>
  <si>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</si>
  <si>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</si>
  <si>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</si>
  <si>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</si>
  <si>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</si>
  <si>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</si>
  <si>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</si>
  <si>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</si>
  <si>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</si>
  <si>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</si>
  <si>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</si>
  <si>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</si>
  <si>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</si>
  <si>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</si>
  <si>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</si>
  <si>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</si>
  <si>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</si>
  <si>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</si>
  <si>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</si>
  <si>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</si>
  <si>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</si>
  <si>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</si>
  <si>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</si>
  <si>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</si>
  <si>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</si>
  <si>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</si>
  <si>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</si>
  <si>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</si>
  <si>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</si>
  <si>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</si>
  <si>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</si>
  <si>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</si>
  <si>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</si>
  <si>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</si>
  <si>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</si>
  <si>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</si>
  <si>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</si>
  <si>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</si>
  <si>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</si>
  <si>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</si>
  <si>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</si>
  <si>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</si>
  <si>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</si>
  <si>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</si>
  <si>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</si>
  <si>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</si>
  <si>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</si>
  <si>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</si>
  <si>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</si>
  <si>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</si>
  <si>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</si>
  <si>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</si>
  <si>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</si>
  <si>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</si>
  <si>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</si>
  <si>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</si>
  <si>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</si>
  <si>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</si>
  <si>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</si>
  <si>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</si>
  <si>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</si>
  <si>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</si>
  <si>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</si>
  <si>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</si>
  <si>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</si>
  <si>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</si>
  <si>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</si>
  <si>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</si>
  <si>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</si>
  <si>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</si>
  <si>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</si>
  <si>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</si>
  <si>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</si>
  <si>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</si>
  <si>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</si>
  <si>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</si>
  <si>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</si>
  <si>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</si>
  <si>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</si>
  <si>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</si>
  <si>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</si>
  <si>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</si>
  <si>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</si>
  <si>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</si>
  <si>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</si>
  <si>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</si>
  <si>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</si>
  <si>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</si>
  <si>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</si>
  <si>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</si>
  <si>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</si>
  <si>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</si>
  <si>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</si>
  <si>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</si>
  <si>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</si>
  <si>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</si>
  <si>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</si>
  <si>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</si>
  <si>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</si>
  <si>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</si>
  <si>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</si>
  <si>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</si>
  <si>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</si>
  <si>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</si>
  <si>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</si>
  <si>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</si>
  <si>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</si>
  <si>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</si>
  <si>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</si>
  <si>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</si>
  <si>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</si>
  <si>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</si>
  <si>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</si>
  <si>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</si>
  <si>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</si>
  <si>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</si>
  <si>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</si>
  <si>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</si>
  <si>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</si>
  <si>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</si>
  <si>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</si>
  <si>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</si>
  <si>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</si>
  <si>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</si>
  <si>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</si>
  <si>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</si>
  <si>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</si>
  <si>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</si>
  <si>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</si>
  <si>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</si>
  <si>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</si>
  <si>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</si>
  <si>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</si>
  <si>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</si>
  <si>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</si>
  <si>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</si>
  <si>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</si>
  <si>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</si>
  <si>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</si>
  <si>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</si>
  <si>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</si>
  <si>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</si>
  <si>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</si>
  <si>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</si>
  <si>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</si>
  <si>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</si>
  <si>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</si>
  <si>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</si>
  <si>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</si>
  <si>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</si>
  <si>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</si>
  <si>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</si>
  <si>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</si>
  <si>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</si>
  <si>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</si>
  <si>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</si>
  <si>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</si>
  <si>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</si>
  <si>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</si>
  <si>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</si>
  <si>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</si>
  <si>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</si>
  <si>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</si>
  <si>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</si>
  <si>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</si>
  <si>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</si>
  <si>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</si>
  <si>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</si>
  <si>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</si>
  <si>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</si>
  <si>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</si>
  <si>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</si>
  <si>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</si>
  <si>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</si>
  <si>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</si>
  <si>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</si>
  <si>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</si>
  <si>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</si>
  <si>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</si>
  <si>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</si>
  <si>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</si>
  <si>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</si>
  <si>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</si>
  <si>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</si>
  <si>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</si>
  <si>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</si>
  <si>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</si>
  <si>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</si>
  <si>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</si>
  <si>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</si>
  <si>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</si>
  <si>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</si>
  <si>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</si>
  <si>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</si>
  <si>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</si>
  <si>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</si>
  <si>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</si>
  <si>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</si>
  <si>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</si>
  <si>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</si>
  <si>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</si>
  <si>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</si>
  <si>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</si>
  <si>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</si>
  <si>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</si>
  <si>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</si>
  <si>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</si>
  <si>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</si>
  <si>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</si>
  <si>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</si>
  <si>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</si>
  <si>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</si>
  <si>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</si>
  <si>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</si>
  <si>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</si>
  <si>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</si>
  <si>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</si>
  <si>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</si>
  <si>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</si>
  <si>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</si>
  <si>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</si>
  <si>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</si>
  <si>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</si>
  <si>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</si>
  <si>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</si>
  <si>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</si>
  <si>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</si>
  <si>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</si>
  <si>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</si>
  <si>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</si>
  <si>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</si>
  <si>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</si>
  <si>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</si>
  <si>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</si>
  <si>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</si>
  <si>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</si>
  <si>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</si>
  <si>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</si>
  <si>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</si>
  <si>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</si>
  <si>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</si>
  <si>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</si>
  <si>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</si>
  <si>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</si>
  <si>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</si>
  <si>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</si>
  <si>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</si>
  <si>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</si>
  <si>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</si>
  <si>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</si>
  <si>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</si>
  <si>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</si>
  <si>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</si>
  <si>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</si>
  <si>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</si>
  <si>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</si>
  <si>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</si>
  <si>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</si>
  <si>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</si>
  <si>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</si>
  <si>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</si>
  <si>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</si>
  <si>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</si>
  <si>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</si>
  <si>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</si>
  <si>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</si>
  <si>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</si>
  <si>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</si>
  <si>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</si>
  <si>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</si>
  <si>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</si>
  <si>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</si>
  <si>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</si>
  <si>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</si>
  <si>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</si>
  <si>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</si>
  <si>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</si>
  <si>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</si>
  <si>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</si>
  <si>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</si>
  <si>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</si>
  <si>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</si>
  <si>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</si>
  <si>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</si>
  <si>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</si>
  <si>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</si>
  <si>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</si>
  <si>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</si>
  <si>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</si>
  <si>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</si>
  <si>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</si>
  <si>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</si>
  <si>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</si>
  <si>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</si>
  <si>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</si>
  <si>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</si>
  <si>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</si>
  <si>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</si>
  <si>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</si>
  <si>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</si>
  <si>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</si>
  <si>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</si>
  <si>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</si>
  <si>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</si>
  <si>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</si>
  <si>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</si>
  <si>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</si>
  <si>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</si>
  <si>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</si>
  <si>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</si>
  <si>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</si>
  <si>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</si>
  <si>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</si>
  <si>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</si>
  <si>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</si>
  <si>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</si>
  <si>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</si>
  <si>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</si>
  <si>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</si>
  <si>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</si>
  <si>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</si>
  <si>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</si>
  <si>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</si>
  <si>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</si>
  <si>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</si>
  <si>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</si>
  <si>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</si>
  <si>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</si>
  <si>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</si>
  <si>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</si>
  <si>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</si>
  <si>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</si>
  <si>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</si>
  <si>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</si>
  <si>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</si>
  <si>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</si>
  <si>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</si>
  <si>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</si>
  <si>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</si>
  <si>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</si>
  <si>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</si>
  <si>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</si>
  <si>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</si>
  <si>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</si>
  <si>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</si>
  <si>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</si>
  <si>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</si>
  <si>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</si>
  <si>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</si>
  <si>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</si>
  <si>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</si>
  <si>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</si>
  <si>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</si>
  <si>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</si>
  <si>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</si>
  <si>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</si>
  <si>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</si>
  <si>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</si>
  <si>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</si>
  <si>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</si>
  <si>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</si>
  <si>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</si>
  <si>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</si>
  <si>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</si>
  <si>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</si>
  <si>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</si>
  <si>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</si>
  <si>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</si>
  <si>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</si>
  <si>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</si>
  <si>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</si>
  <si>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</si>
  <si>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</si>
  <si>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</si>
  <si>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</si>
  <si>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</si>
  <si>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</si>
  <si>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</si>
  <si>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</si>
  <si>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</si>
  <si>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</si>
  <si>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</si>
  <si>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</si>
  <si>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</si>
  <si>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</si>
  <si>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</si>
  <si>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</si>
  <si>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</si>
  <si>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</si>
  <si>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</si>
  <si>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</si>
  <si>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</si>
  <si>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</si>
  <si>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</si>
  <si>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</si>
  <si>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</si>
  <si>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</si>
  <si>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</si>
  <si>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</si>
  <si>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</si>
  <si>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</si>
  <si>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</si>
  <si>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</si>
  <si>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</si>
  <si>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</si>
  <si>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</si>
  <si>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</si>
  <si>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</si>
  <si>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</si>
  <si>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</si>
  <si>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</si>
  <si>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</si>
  <si>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</si>
  <si>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</si>
  <si>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</si>
  <si>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</si>
  <si>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</si>
  <si>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</si>
  <si>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</si>
  <si>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</si>
  <si>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</si>
  <si>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</si>
  <si>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</si>
  <si>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</si>
  <si>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</si>
  <si>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</si>
  <si>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</si>
  <si>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</si>
  <si>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</si>
  <si>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</si>
  <si>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</si>
  <si>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</si>
  <si>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</si>
  <si>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</si>
  <si>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</si>
  <si>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</si>
  <si>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</si>
  <si>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</si>
  <si>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</si>
  <si>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</si>
  <si>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</si>
  <si>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</si>
  <si>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</si>
  <si>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</si>
  <si>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</si>
  <si>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</si>
  <si>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</si>
  <si>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</si>
  <si>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</si>
  <si>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</si>
  <si>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</si>
  <si>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</si>
  <si>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</si>
  <si>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</si>
  <si>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</si>
  <si>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</si>
  <si>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</si>
  <si>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</si>
  <si>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</si>
  <si>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</si>
  <si>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</si>
  <si>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</si>
  <si>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</si>
  <si>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</si>
  <si>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</si>
  <si>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</si>
  <si>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</si>
  <si>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</si>
  <si>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</si>
  <si>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</si>
  <si>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</si>
  <si>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</si>
  <si>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</si>
  <si>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</si>
  <si>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</si>
  <si>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</si>
  <si>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</si>
  <si>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</si>
  <si>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</si>
  <si>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</si>
  <si>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</si>
  <si>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</si>
  <si>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</si>
  <si>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</si>
  <si>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</si>
  <si>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</si>
  <si>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</si>
  <si>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</si>
  <si>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</si>
  <si>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</si>
  <si>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</si>
  <si>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</si>
  <si>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</si>
  <si>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</si>
  <si>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</si>
  <si>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</si>
  <si>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</si>
  <si>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</si>
  <si>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</si>
  <si>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</si>
  <si>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</si>
  <si>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</si>
  <si>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</si>
  <si>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</si>
  <si>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</si>
  <si>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</si>
  <si>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</si>
  <si>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</si>
  <si>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</si>
  <si>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</si>
  <si>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</si>
  <si>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</si>
  <si>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</si>
  <si>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</si>
  <si>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</si>
  <si>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</si>
  <si>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</si>
  <si>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</si>
  <si>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</si>
  <si>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</si>
  <si>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</si>
  <si>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</si>
  <si>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</si>
  <si>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</si>
  <si>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</si>
  <si>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</si>
  <si>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</si>
  <si>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</si>
  <si>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</si>
  <si>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</si>
  <si>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</si>
  <si>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</si>
  <si>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</si>
  <si>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</si>
  <si>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</si>
  <si>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</si>
  <si>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</si>
  <si>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</si>
  <si>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</si>
  <si>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</si>
  <si>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</si>
  <si>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</si>
  <si>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</si>
  <si>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</si>
  <si>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</si>
  <si>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</si>
  <si>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</si>
  <si>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</si>
  <si>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</si>
  <si>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</si>
  <si>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</si>
  <si>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</si>
  <si>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</si>
  <si>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</si>
  <si>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</si>
  <si>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</si>
  <si>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</si>
  <si>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</si>
  <si>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</si>
  <si>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</si>
  <si>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</si>
  <si>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</si>
  <si>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</si>
  <si>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</si>
  <si>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</si>
  <si>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</si>
  <si>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</si>
  <si>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</si>
  <si>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</si>
  <si>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</si>
  <si>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</si>
  <si>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</si>
  <si>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</si>
  <si>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</si>
  <si>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</si>
  <si>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</si>
  <si>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</si>
  <si>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</si>
  <si>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</si>
  <si>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</si>
  <si>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</si>
  <si>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</si>
  <si>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</si>
  <si>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</si>
  <si>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</si>
  <si>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</si>
  <si>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</si>
  <si>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</si>
  <si>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</si>
  <si>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</si>
  <si>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</si>
  <si>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</si>
  <si>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</si>
  <si>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</si>
  <si>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</si>
  <si>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</si>
  <si>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</si>
  <si>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</si>
  <si>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</si>
  <si>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</si>
  <si>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</si>
  <si>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</si>
  <si>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</si>
  <si>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</si>
  <si>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</si>
  <si>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</si>
  <si>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</si>
  <si>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</si>
  <si>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</si>
  <si>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</si>
  <si>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</si>
  <si>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</si>
  <si>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</si>
  <si>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</si>
  <si>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</si>
  <si>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</si>
  <si>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</si>
  <si>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</si>
  <si>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</si>
  <si>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</si>
  <si>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</si>
  <si>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</si>
  <si>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</si>
  <si>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</si>
  <si>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</si>
  <si>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</si>
  <si>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</si>
  <si>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</si>
  <si>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</si>
  <si>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</si>
  <si>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</si>
  <si>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</si>
  <si>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</si>
  <si>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</si>
  <si>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</si>
  <si>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</si>
  <si>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</si>
  <si>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</si>
  <si>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</si>
  <si>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</si>
  <si>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</si>
  <si>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</si>
  <si>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</si>
  <si>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</si>
  <si>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</si>
  <si>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</si>
  <si>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</si>
  <si>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</si>
  <si>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</si>
  <si>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</si>
  <si>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</si>
  <si>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</si>
  <si>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</si>
  <si>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</si>
  <si>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</si>
  <si>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</si>
  <si>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</si>
  <si>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</si>
  <si>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</si>
  <si>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</si>
  <si>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</si>
  <si>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</si>
  <si>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</si>
  <si>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</si>
  <si>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</si>
  <si>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</si>
  <si>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</si>
  <si>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</si>
  <si>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</si>
  <si>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</si>
  <si>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</si>
  <si>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</si>
  <si>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</si>
  <si>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</si>
  <si>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</si>
  <si>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</si>
  <si>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</si>
  <si>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</si>
  <si>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</si>
  <si>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</si>
  <si>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</si>
  <si>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</si>
  <si>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</si>
  <si>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</si>
  <si>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</si>
  <si>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</si>
  <si>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</si>
  <si>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</si>
  <si>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</si>
  <si>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</si>
  <si>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</si>
  <si>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</si>
  <si>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</si>
  <si>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</si>
  <si>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</si>
  <si>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</si>
  <si>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</si>
  <si>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</si>
  <si>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</si>
  <si>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</si>
  <si>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</si>
  <si>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</si>
  <si>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</si>
  <si>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</si>
  <si>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</si>
  <si>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</si>
  <si>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</si>
  <si>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</si>
  <si>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</si>
  <si>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</si>
  <si>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</si>
  <si>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</si>
  <si>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</si>
  <si>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</si>
  <si>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</si>
  <si>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</si>
  <si>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</si>
  <si>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</si>
  <si>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</si>
  <si>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</si>
  <si>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</si>
  <si>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</si>
  <si>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</si>
  <si>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</si>
  <si>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</si>
  <si>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</si>
  <si>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</si>
  <si>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</si>
  <si>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</si>
  <si>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</si>
  <si>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</si>
  <si>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</si>
  <si>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</si>
  <si>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</si>
  <si>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</si>
  <si>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</si>
  <si>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</si>
  <si>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</si>
  <si>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</si>
  <si>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</si>
  <si>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</si>
  <si>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</si>
  <si>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</si>
  <si>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</si>
  <si>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</si>
  <si>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</si>
  <si>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</si>
  <si>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</si>
  <si>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</si>
  <si>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</si>
  <si>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</si>
  <si>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</si>
  <si>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</si>
  <si>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</si>
  <si>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</si>
  <si>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</si>
  <si>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</si>
  <si>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</si>
  <si>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</si>
  <si>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</si>
  <si>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</si>
  <si>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</si>
  <si>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</si>
  <si>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</si>
  <si>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</si>
  <si>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</si>
  <si>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</si>
  <si>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</si>
  <si>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</si>
  <si>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</si>
  <si>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</si>
  <si>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</si>
  <si>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</si>
  <si>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</si>
  <si>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</si>
  <si>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</si>
  <si>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</si>
  <si>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</si>
  <si>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</si>
  <si>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</si>
  <si>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</si>
  <si>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</si>
  <si>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</si>
  <si>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</si>
  <si>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</si>
  <si>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</si>
  <si>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</si>
  <si>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</si>
  <si>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</si>
  <si>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</si>
  <si>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</si>
  <si>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</si>
  <si>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</si>
  <si>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</si>
  <si>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</si>
  <si>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</si>
  <si>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</si>
  <si>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</si>
  <si>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</si>
  <si>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</si>
  <si>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</si>
  <si>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</si>
  <si>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</si>
  <si>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</si>
  <si>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</si>
  <si>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</si>
  <si>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</si>
  <si>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</si>
  <si>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</si>
  <si>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</si>
  <si>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</si>
  <si>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</si>
  <si>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</si>
  <si>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</si>
  <si>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</si>
  <si>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</si>
  <si>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</si>
  <si>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</si>
  <si>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</si>
  <si>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</si>
  <si>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</si>
  <si>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</si>
  <si>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</si>
  <si>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</si>
  <si>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</si>
  <si>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</si>
  <si>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</si>
  <si>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</si>
  <si>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</si>
  <si>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</si>
  <si>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</si>
  <si>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</si>
  <si>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</si>
  <si>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</si>
  <si>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</si>
  <si>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</si>
  <si>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</si>
  <si>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</si>
  <si>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</si>
  <si>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</si>
  <si>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</si>
  <si>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</si>
  <si>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</si>
  <si>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</si>
  <si>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</si>
  <si>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</si>
  <si>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</si>
  <si>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</si>
  <si>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</si>
  <si>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</si>
  <si>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</si>
  <si>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</si>
  <si>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</si>
  <si>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</si>
  <si>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</si>
  <si>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</si>
  <si>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</si>
  <si>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</si>
  <si>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</si>
  <si>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</si>
  <si>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</si>
  <si>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</si>
  <si>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</si>
  <si>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</si>
  <si>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</si>
  <si>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</si>
  <si>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</si>
  <si>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</si>
  <si>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</si>
  <si>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</si>
  <si>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</si>
  <si>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</si>
  <si>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</si>
  <si>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</si>
  <si>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</si>
  <si>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</si>
  <si>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</si>
  <si>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</si>
  <si>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</si>
  <si>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</si>
  <si>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</si>
  <si>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</si>
  <si>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</si>
  <si>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</si>
  <si>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</si>
  <si>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</si>
  <si>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</si>
  <si>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</si>
  <si>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</si>
  <si>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</si>
  <si>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</si>
  <si>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</si>
  <si>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</si>
  <si>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</si>
  <si>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</si>
  <si>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</si>
  <si>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</si>
  <si>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</si>
  <si>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</si>
  <si>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</si>
  <si>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</si>
  <si>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</si>
  <si>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</si>
  <si>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</si>
  <si>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</si>
  <si>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</si>
  <si>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</si>
  <si>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</si>
  <si>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</si>
  <si>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</si>
  <si>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</si>
  <si>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</si>
  <si>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</si>
  <si>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</si>
  <si>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</si>
  <si>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</si>
  <si>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</si>
  <si>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</si>
  <si>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</si>
  <si>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</si>
  <si>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</si>
  <si>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</si>
  <si>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</si>
  <si>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</si>
  <si>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</si>
  <si>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</si>
  <si>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</si>
  <si>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</si>
  <si>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</si>
  <si>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</si>
  <si>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</si>
  <si>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</si>
  <si>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</si>
  <si>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</si>
  <si>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</si>
  <si>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</si>
  <si>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</si>
  <si>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</si>
  <si>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</si>
  <si>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</si>
  <si>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</si>
  <si>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</si>
  <si>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</si>
  <si>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</si>
  <si>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</si>
  <si>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</si>
  <si>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</si>
  <si>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</si>
  <si>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</si>
  <si>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</si>
  <si>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</si>
  <si>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</si>
  <si>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</si>
  <si>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</si>
  <si>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</si>
  <si>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</si>
  <si>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</si>
  <si>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</si>
  <si>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</si>
  <si>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</si>
  <si>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</si>
  <si>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</si>
  <si>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</si>
  <si>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</si>
  <si>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</si>
  <si>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</si>
  <si>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</si>
  <si>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</si>
  <si>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</si>
  <si>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</si>
  <si>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</si>
  <si>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</si>
  <si>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</si>
  <si>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</si>
  <si>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</si>
  <si>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</si>
  <si>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</si>
  <si>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</si>
  <si>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</si>
  <si>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</si>
  <si>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</si>
  <si>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</si>
  <si>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</si>
  <si>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</si>
  <si>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</si>
  <si>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</si>
  <si>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</si>
  <si>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</si>
  <si>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</si>
  <si>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</si>
  <si>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</si>
  <si>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</si>
  <si>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</si>
  <si>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</si>
  <si>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</si>
  <si>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</si>
  <si>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</si>
  <si>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</si>
  <si>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</si>
  <si>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</si>
  <si>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</si>
  <si>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</si>
  <si>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</si>
  <si>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</si>
  <si>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</si>
  <si>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</si>
  <si>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</si>
  <si>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</si>
  <si>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</si>
  <si>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</si>
  <si>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</si>
  <si>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</si>
  <si>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</si>
  <si>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</si>
  <si>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</si>
  <si>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</si>
  <si>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</si>
  <si>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</si>
  <si>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</si>
  <si>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</si>
  <si>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</si>
  <si>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</si>
  <si>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</si>
  <si>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</si>
  <si>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</si>
  <si>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</si>
  <si>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</si>
  <si>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</si>
  <si>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</si>
  <si>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</si>
  <si>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</si>
  <si>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</si>
  <si>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</si>
  <si>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</si>
  <si>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</si>
  <si>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</si>
  <si>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</si>
  <si>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</si>
  <si>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</si>
  <si>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</si>
  <si>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</si>
  <si>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</si>
  <si>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</si>
  <si>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</si>
  <si>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</si>
  <si>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</si>
  <si>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</si>
  <si>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</si>
  <si>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</si>
  <si>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</si>
  <si>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</si>
  <si>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</si>
  <si>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</si>
  <si>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</si>
  <si>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</si>
  <si>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</si>
  <si>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</si>
  <si>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</si>
  <si>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</si>
  <si>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</si>
  <si>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</si>
  <si>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</si>
  <si>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</si>
  <si>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</si>
  <si>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</si>
  <si>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</si>
  <si>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</si>
  <si>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</si>
  <si>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</si>
  <si>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</si>
  <si>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</si>
  <si>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</si>
  <si>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</si>
  <si>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</si>
  <si>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</si>
  <si>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</si>
  <si>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</si>
  <si>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</si>
  <si>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</si>
  <si>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</si>
  <si>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</si>
  <si>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</si>
  <si>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</si>
  <si>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</si>
  <si>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</si>
  <si>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</si>
  <si>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</si>
  <si>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</si>
  <si>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</si>
  <si>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</si>
  <si>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</si>
  <si>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</si>
  <si>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</si>
  <si>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</si>
  <si>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</si>
  <si>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</si>
  <si>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</si>
  <si>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</si>
  <si>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</si>
  <si>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</si>
  <si>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</si>
  <si>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</si>
  <si>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</si>
  <si>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</si>
  <si>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</si>
  <si>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</si>
  <si>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</si>
  <si>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</si>
  <si>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</si>
  <si>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</si>
  <si>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</si>
  <si>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</si>
  <si>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</si>
  <si>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</si>
  <si>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</si>
  <si>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</si>
  <si>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</si>
  <si>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</si>
  <si>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</si>
  <si>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</si>
  <si>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</si>
  <si>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</si>
  <si>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</si>
  <si>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</si>
  <si>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</si>
  <si>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</si>
  <si>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</si>
  <si>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</si>
  <si>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</si>
  <si>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</si>
  <si>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</si>
  <si>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</si>
  <si>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</si>
  <si>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</si>
  <si>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</si>
  <si>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</si>
  <si>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</si>
  <si>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</si>
  <si>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</si>
  <si>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</si>
  <si>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</si>
  <si>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</si>
  <si>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</si>
  <si>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</si>
  <si>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</si>
  <si>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</si>
  <si>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</si>
  <si>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</si>
  <si>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</si>
  <si>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</si>
  <si>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</si>
  <si>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</si>
  <si>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</si>
  <si>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</si>
  <si>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</si>
  <si>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</si>
  <si>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</si>
  <si>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</si>
  <si>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</si>
  <si>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</si>
  <si>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</si>
  <si>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</si>
  <si>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</si>
  <si>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</si>
  <si>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</si>
  <si>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</si>
  <si>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</si>
  <si>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</si>
  <si>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</si>
  <si>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</si>
  <si>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</si>
  <si>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</si>
  <si>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</si>
  <si>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</si>
  <si>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</si>
  <si>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</si>
  <si>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</si>
  <si>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</si>
  <si>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</si>
  <si>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</si>
  <si>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</si>
  <si>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</si>
  <si>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</si>
  <si>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</si>
  <si>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</si>
  <si>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</si>
  <si>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</si>
  <si>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</si>
  <si>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</si>
  <si>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</si>
  <si>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</si>
  <si>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</si>
  <si>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</si>
  <si>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</si>
  <si>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</si>
  <si>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</si>
  <si>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</si>
  <si>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</si>
  <si>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</si>
  <si>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</si>
  <si>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</si>
  <si>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</si>
  <si>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</si>
  <si>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</si>
  <si>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</si>
  <si>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</si>
  <si>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</si>
  <si>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</si>
  <si>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</si>
  <si>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</si>
  <si>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</si>
  <si>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</si>
  <si>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</si>
  <si>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</si>
  <si>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</si>
  <si>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</si>
  <si>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</si>
  <si>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</si>
  <si>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</si>
  <si>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</si>
  <si>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</si>
  <si>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</si>
  <si>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</si>
  <si>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</si>
  <si>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</si>
  <si>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</si>
  <si>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</si>
  <si>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</si>
  <si>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</si>
  <si>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</si>
  <si>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</si>
  <si>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</si>
  <si>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</si>
  <si>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</si>
  <si>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</si>
  <si>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</si>
  <si>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</si>
  <si>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</si>
  <si>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</si>
  <si>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</si>
  <si>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</si>
  <si>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</si>
  <si>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</si>
  <si>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</si>
  <si>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</si>
  <si>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</si>
  <si>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</si>
  <si>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</si>
  <si>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</si>
  <si>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</si>
  <si>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</si>
  <si>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</si>
  <si>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</si>
  <si>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</si>
  <si>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</si>
  <si>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</si>
  <si>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</si>
  <si>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</si>
  <si>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</si>
  <si>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</si>
  <si>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</si>
  <si>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</si>
  <si>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</si>
  <si>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</si>
  <si>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</si>
  <si>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</si>
  <si>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</si>
  <si>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</si>
  <si>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</si>
  <si>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</si>
  <si>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</si>
  <si>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</si>
  <si>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</si>
  <si>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</si>
  <si>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</si>
  <si>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</si>
  <si>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</si>
  <si>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</si>
  <si>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</si>
  <si>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</si>
  <si>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</si>
  <si>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</si>
  <si>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</si>
  <si>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</si>
  <si>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</si>
  <si>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</si>
  <si>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</si>
  <si>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</si>
  <si>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</si>
  <si>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</si>
  <si>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</si>
  <si>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</si>
  <si>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</si>
  <si>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</si>
  <si>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</si>
  <si>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</si>
  <si>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</si>
  <si>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</si>
  <si>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</si>
  <si>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</si>
  <si>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</si>
  <si>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</si>
  <si>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</si>
  <si>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</si>
  <si>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</si>
  <si>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</si>
  <si>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</si>
  <si>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</si>
  <si>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</si>
  <si>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</si>
  <si>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</si>
  <si>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</si>
  <si>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</si>
  <si>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</si>
  <si>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</si>
  <si>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</si>
  <si>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</si>
  <si>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</si>
  <si>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</si>
  <si>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</si>
  <si>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</si>
  <si>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</si>
  <si>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</si>
  <si>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</si>
  <si>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</si>
  <si>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</si>
  <si>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</si>
  <si>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</si>
  <si>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</si>
  <si>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</si>
  <si>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</si>
  <si>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</si>
  <si>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</si>
  <si>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</si>
  <si>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</si>
  <si>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</si>
  <si>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</si>
  <si>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</si>
  <si>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</si>
  <si>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</si>
  <si>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</si>
  <si>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</si>
  <si>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</si>
  <si>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</si>
  <si>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</si>
  <si>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</si>
  <si>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</si>
  <si>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</si>
  <si>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</si>
  <si>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</si>
  <si>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</si>
  <si>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</si>
  <si>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</si>
  <si>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</si>
  <si>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</si>
  <si>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</si>
  <si>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</si>
  <si>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</si>
  <si>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</si>
  <si>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</si>
  <si>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</si>
  <si>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</si>
  <si>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</si>
  <si>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</si>
  <si>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</si>
  <si>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</si>
  <si>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</si>
  <si>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</si>
  <si>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</si>
  <si>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</si>
  <si>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</si>
  <si>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</si>
  <si>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</si>
  <si>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</si>
  <si>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</si>
  <si>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</si>
  <si>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</si>
  <si>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</si>
  <si>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</si>
  <si>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</si>
  <si>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</si>
  <si>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</si>
  <si>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</si>
  <si>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</si>
  <si>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</si>
  <si>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</si>
  <si>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</si>
  <si>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</si>
  <si>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</si>
  <si>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</si>
  <si>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</si>
  <si>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</si>
  <si>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</si>
  <si>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</si>
  <si>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</si>
  <si>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</si>
  <si>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</si>
  <si>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</si>
  <si>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</si>
  <si>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</si>
  <si>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</si>
  <si>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</si>
  <si>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</si>
  <si>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</si>
  <si>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</si>
  <si>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</si>
  <si>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</si>
  <si>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</si>
  <si>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</si>
  <si>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</si>
  <si>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</si>
  <si>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</si>
  <si>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</si>
  <si>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</si>
  <si>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</si>
  <si>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</si>
  <si>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</si>
  <si>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</si>
  <si>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</si>
  <si>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</si>
  <si>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</si>
  <si>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</si>
  <si>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</si>
  <si>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</si>
  <si>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</si>
  <si>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</si>
  <si>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</si>
  <si>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</si>
  <si>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</si>
  <si>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</si>
  <si>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</si>
  <si>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</si>
  <si>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</si>
  <si>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</si>
  <si>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</si>
  <si>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</si>
  <si>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</si>
  <si>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</si>
  <si>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</si>
  <si>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</si>
  <si>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</si>
  <si>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</si>
  <si>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</si>
  <si>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</si>
  <si>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</si>
  <si>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</si>
  <si>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</si>
  <si>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</si>
  <si>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</si>
  <si>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</si>
  <si>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</si>
  <si>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</si>
  <si>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</si>
  <si>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</si>
  <si>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</si>
  <si>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</si>
  <si>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</si>
  <si>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</si>
  <si>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</si>
  <si>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</si>
  <si>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</si>
  <si>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</si>
  <si>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</si>
  <si>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</si>
  <si>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</si>
  <si>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</si>
  <si>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</si>
  <si>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</si>
  <si>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</si>
  <si>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</si>
  <si>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</si>
  <si>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</si>
  <si>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</si>
  <si>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</si>
  <si>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</si>
  <si>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</si>
  <si>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</si>
  <si>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</si>
  <si>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</si>
  <si>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</si>
  <si>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</si>
  <si>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</si>
  <si>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</si>
  <si>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</si>
  <si>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</si>
  <si>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</si>
  <si>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</si>
  <si>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</si>
  <si>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</si>
  <si>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</si>
  <si>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</si>
  <si>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</si>
  <si>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</si>
  <si>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</si>
  <si>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</si>
  <si>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</si>
  <si>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</si>
  <si>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</si>
  <si>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</si>
  <si>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</si>
  <si>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</si>
  <si>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</si>
  <si>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</si>
  <si>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</si>
  <si>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</si>
  <si>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</si>
  <si>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</si>
  <si>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</si>
  <si>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</si>
  <si>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</si>
  <si>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</si>
  <si>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</si>
  <si>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</si>
  <si>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</si>
  <si>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</si>
  <si>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</si>
  <si>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</si>
  <si>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</si>
  <si>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</si>
  <si>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</si>
  <si>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</si>
  <si>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</si>
  <si>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</si>
  <si>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</si>
  <si>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</si>
  <si>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</si>
  <si>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</si>
  <si>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</si>
  <si>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</si>
  <si>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</si>
  <si>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</si>
  <si>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</si>
  <si>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</si>
  <si>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</si>
  <si>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</si>
  <si>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</si>
  <si>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</si>
  <si>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</si>
  <si>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</si>
  <si>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</si>
  <si>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</si>
  <si>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</si>
  <si>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</si>
  <si>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</si>
  <si>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</si>
  <si>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</si>
  <si>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</si>
  <si>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</si>
  <si>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</si>
  <si>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</si>
  <si>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</si>
  <si>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</si>
  <si>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</si>
  <si>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</si>
  <si>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</si>
  <si>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</si>
  <si>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</si>
  <si>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</si>
  <si>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</si>
  <si>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</si>
  <si>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</si>
  <si>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</si>
  <si>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</si>
  <si>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</si>
  <si>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</si>
  <si>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</si>
  <si>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</si>
  <si>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</si>
  <si>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</si>
  <si>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</si>
  <si>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</si>
  <si>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</si>
  <si>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</si>
  <si>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</si>
  <si>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</si>
  <si>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</si>
  <si>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</si>
  <si>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</si>
  <si>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</si>
  <si>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</si>
  <si>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</si>
  <si>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</si>
  <si>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</si>
  <si>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</si>
  <si>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</si>
  <si>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</si>
  <si>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</si>
  <si>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</si>
  <si>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</si>
  <si>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</si>
  <si>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</si>
  <si>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</si>
  <si>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</si>
  <si>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</si>
  <si>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</si>
  <si>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</si>
  <si>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</si>
  <si>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</si>
  <si>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</si>
  <si>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</si>
  <si>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</si>
  <si>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</si>
  <si>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</si>
  <si>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</si>
  <si>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</si>
  <si>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</si>
  <si>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</si>
  <si>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</si>
  <si>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</si>
  <si>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</si>
  <si>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</si>
  <si>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</si>
  <si>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</si>
  <si>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</si>
  <si>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</si>
  <si>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</si>
  <si>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</si>
  <si>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</si>
  <si>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</si>
  <si>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</si>
  <si>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</si>
  <si>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</si>
  <si>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</si>
  <si>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</si>
  <si>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</si>
  <si>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</si>
  <si>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</si>
  <si>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</si>
  <si>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</si>
  <si>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</si>
  <si>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</si>
  <si>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</si>
  <si>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</si>
  <si>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</si>
  <si>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</si>
  <si>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</si>
  <si>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</si>
  <si>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</si>
  <si>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</si>
  <si>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</si>
  <si>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</si>
  <si>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</si>
  <si>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</si>
  <si>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</si>
  <si>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</si>
  <si>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</si>
  <si>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</si>
  <si>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</si>
  <si>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</si>
  <si>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</si>
  <si>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</si>
  <si>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</si>
  <si>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</si>
  <si>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</si>
  <si>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</si>
  <si>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</si>
  <si>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</si>
  <si>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</si>
  <si>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</si>
  <si>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</si>
  <si>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</si>
  <si>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</si>
  <si>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</si>
  <si>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</si>
  <si>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</si>
  <si>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</si>
  <si>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</si>
  <si>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</si>
  <si>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</si>
  <si>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</si>
  <si>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</si>
  <si>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</si>
  <si>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</si>
  <si>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</si>
  <si>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</si>
  <si>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</si>
  <si>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</si>
  <si>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</si>
  <si>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</si>
  <si>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</si>
  <si>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</si>
  <si>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</si>
  <si>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</si>
  <si>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</si>
  <si>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</si>
  <si>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</si>
  <si>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</si>
  <si>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</si>
  <si>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</si>
  <si>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</si>
  <si>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</si>
  <si>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</si>
  <si>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</si>
  <si>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</si>
  <si>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</si>
  <si>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</si>
  <si>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</si>
  <si>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</si>
  <si>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</si>
  <si>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</si>
  <si>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</si>
  <si>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</si>
  <si>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</si>
  <si>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</si>
  <si>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</si>
  <si>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</si>
  <si>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</si>
  <si>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</si>
  <si>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</si>
  <si>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</si>
  <si>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</si>
  <si>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</si>
  <si>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</si>
  <si>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</si>
  <si>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</si>
  <si>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</si>
  <si>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</si>
  <si>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</si>
  <si>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</si>
  <si>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</si>
  <si>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</si>
  <si>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</si>
  <si>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</si>
  <si>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</si>
  <si>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</si>
  <si>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</si>
  <si>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</si>
  <si>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</si>
  <si>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</si>
  <si>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</si>
  <si>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</si>
  <si>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</si>
  <si>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</si>
  <si>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</si>
  <si>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</si>
  <si>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</si>
  <si>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</si>
  <si>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</si>
  <si>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</si>
  <si>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</si>
  <si>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</si>
  <si>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</si>
  <si>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</si>
  <si>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</si>
  <si>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</si>
  <si>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</si>
  <si>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</si>
  <si>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</si>
  <si>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</si>
  <si>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</si>
  <si>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</si>
  <si>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</si>
  <si>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</si>
  <si>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</si>
  <si>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</si>
  <si>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</si>
  <si>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</si>
  <si>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</si>
  <si>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</si>
  <si>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</si>
  <si>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</si>
  <si>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</si>
  <si>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</si>
  <si>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</si>
  <si>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</si>
  <si>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</si>
  <si>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</si>
  <si>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</si>
  <si>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</si>
  <si>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</si>
  <si>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</si>
  <si>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</si>
  <si>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</si>
  <si>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</si>
  <si>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</si>
  <si>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</si>
  <si>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</si>
  <si>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</si>
  <si>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</si>
  <si>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</si>
  <si>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</si>
  <si>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</si>
  <si>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</si>
  <si>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</si>
  <si>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</si>
  <si>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</si>
  <si>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</si>
  <si>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</si>
  <si>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</si>
  <si>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</si>
  <si>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</si>
  <si>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</si>
  <si>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</si>
  <si>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</si>
  <si>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</si>
  <si>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</si>
  <si>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</si>
  <si>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</si>
  <si>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</si>
  <si>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</si>
  <si>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</si>
  <si>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</si>
  <si>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</si>
  <si>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</si>
  <si>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</si>
  <si>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</si>
  <si>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</si>
  <si>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</si>
  <si>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</si>
  <si>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</si>
  <si>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</si>
  <si>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</si>
  <si>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</si>
  <si>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</si>
  <si>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</si>
  <si>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</si>
  <si>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</si>
  <si>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</si>
  <si>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</si>
  <si>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</si>
  <si>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</si>
  <si>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</si>
  <si>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</si>
  <si>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</si>
  <si>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</si>
  <si>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</si>
  <si>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</si>
  <si>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</si>
  <si>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</si>
  <si>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</si>
  <si>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</si>
  <si>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</si>
  <si>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</si>
  <si>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</si>
  <si>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</si>
  <si>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</si>
  <si>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</si>
  <si>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</si>
  <si>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</si>
  <si>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</si>
  <si>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</si>
  <si>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</si>
  <si>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</si>
  <si>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</si>
  <si>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</si>
  <si>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</si>
  <si>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</si>
  <si>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</si>
  <si>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</si>
  <si>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</si>
  <si>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</si>
  <si>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</si>
  <si>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</si>
  <si>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</si>
  <si>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</si>
  <si>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</si>
  <si>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</si>
  <si>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</si>
  <si>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</si>
  <si>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</si>
  <si>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</si>
  <si>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</si>
  <si>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</si>
  <si>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</si>
  <si>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</si>
  <si>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</si>
  <si>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</si>
  <si>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</si>
  <si>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</si>
  <si>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</si>
  <si>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</si>
  <si>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</si>
  <si>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</si>
  <si>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</si>
  <si>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</si>
  <si>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</si>
  <si>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</si>
  <si>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</si>
  <si>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</si>
  <si>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</si>
  <si>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</si>
  <si>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</si>
  <si>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</si>
  <si>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</si>
  <si>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</si>
  <si>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</si>
  <si>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</si>
  <si>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</si>
  <si>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</si>
  <si>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</si>
  <si>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</si>
  <si>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</si>
  <si>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</si>
  <si>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</si>
  <si>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</si>
  <si>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</si>
  <si>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</si>
  <si>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</si>
  <si>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</si>
  <si>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</si>
  <si>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</si>
  <si>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</si>
  <si>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</si>
  <si>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</si>
  <si>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</si>
  <si>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</si>
  <si>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</si>
  <si>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</si>
  <si>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</si>
  <si>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</si>
  <si>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</si>
  <si>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</si>
  <si>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</si>
  <si>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</si>
  <si>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</si>
  <si>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</si>
  <si>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</si>
  <si>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</si>
  <si>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</si>
  <si>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</si>
  <si>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</si>
  <si>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</si>
  <si>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</si>
  <si>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</si>
  <si>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</si>
  <si>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</si>
  <si>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</si>
  <si>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</si>
  <si>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</si>
  <si>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</si>
  <si>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</si>
  <si>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</si>
  <si>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</si>
  <si>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</si>
  <si>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</si>
  <si>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</si>
  <si>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</si>
  <si>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</si>
  <si>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</si>
  <si>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</si>
  <si>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</si>
  <si>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</si>
  <si>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</si>
  <si>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</si>
  <si>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</si>
  <si>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</si>
  <si>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</si>
  <si>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</si>
  <si>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</si>
  <si>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</si>
  <si>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</si>
  <si>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</si>
  <si>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</si>
  <si>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</si>
  <si>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</si>
  <si>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</si>
  <si>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</si>
  <si>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</si>
  <si>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</si>
  <si>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</si>
  <si>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</si>
  <si>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</si>
  <si>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</si>
  <si>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</si>
  <si>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</si>
  <si>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</si>
  <si>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</si>
  <si>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</si>
  <si>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</si>
  <si>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</si>
  <si>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</si>
  <si>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</si>
  <si>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</si>
  <si>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</si>
  <si>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</si>
  <si>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</si>
  <si>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</si>
  <si>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</si>
  <si>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</si>
  <si>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</si>
  <si>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</si>
  <si>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</si>
  <si>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</si>
  <si>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</si>
  <si>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</si>
  <si>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</si>
  <si>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</si>
  <si>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</si>
  <si>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</si>
  <si>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</si>
  <si>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</si>
  <si>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</si>
  <si>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</si>
  <si>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</si>
  <si>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</si>
  <si>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</si>
  <si>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</si>
  <si>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</si>
  <si>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</si>
  <si>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</si>
  <si>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</si>
  <si>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</si>
  <si>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</si>
  <si>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</si>
  <si>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</si>
  <si>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</si>
  <si>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</si>
  <si>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</si>
  <si>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</si>
  <si>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</si>
  <si>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</si>
  <si>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</si>
  <si>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</si>
  <si>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</si>
  <si>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</si>
  <si>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</si>
  <si>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</si>
  <si>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</si>
  <si>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</si>
  <si>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</si>
  <si>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</si>
  <si>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</si>
  <si>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</si>
  <si>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</si>
  <si>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</si>
  <si>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</si>
  <si>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</si>
  <si>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</si>
  <si>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</si>
  <si>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</si>
  <si>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</si>
  <si>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</si>
  <si>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</si>
  <si>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</si>
  <si>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</si>
  <si>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</si>
  <si>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</si>
  <si>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</si>
  <si>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</si>
  <si>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</si>
  <si>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</si>
  <si>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</si>
  <si>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</si>
  <si>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</si>
  <si>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</si>
  <si>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</si>
  <si>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</si>
  <si>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</si>
  <si>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</si>
  <si>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</si>
  <si>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</si>
  <si>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</si>
  <si>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</si>
  <si>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</si>
  <si>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</si>
  <si>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</si>
  <si>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</si>
  <si>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</si>
  <si>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</si>
  <si>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</si>
  <si>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</si>
  <si>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</si>
  <si>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</si>
  <si>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</si>
  <si>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</si>
  <si>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</si>
  <si>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</si>
  <si>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</si>
  <si>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</si>
  <si>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</si>
  <si>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</si>
  <si>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</si>
  <si>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</si>
  <si>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</si>
  <si>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</si>
  <si>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</si>
  <si>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</si>
  <si>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</si>
  <si>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</si>
  <si>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</si>
  <si>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</si>
  <si>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</si>
  <si>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</si>
  <si>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</si>
  <si>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</si>
  <si>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</si>
  <si>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</si>
  <si>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</si>
  <si>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</si>
  <si>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</si>
  <si>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</si>
  <si>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</si>
  <si>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</si>
  <si>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</si>
  <si>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</si>
  <si>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</si>
  <si>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</si>
  <si>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</si>
  <si>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</si>
  <si>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</si>
  <si>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</si>
  <si>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</si>
  <si>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</si>
  <si>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</si>
  <si>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</si>
  <si>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</si>
  <si>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</si>
  <si>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</si>
  <si>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</si>
  <si>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</si>
  <si>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</si>
  <si>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</si>
  <si>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</si>
  <si>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</si>
  <si>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</si>
  <si>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</si>
  <si>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</si>
  <si>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</si>
  <si>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</si>
  <si>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</si>
  <si>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</si>
  <si>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</si>
  <si>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</si>
  <si>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</si>
  <si>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</si>
  <si>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</si>
  <si>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</si>
  <si>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</si>
  <si>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</si>
  <si>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</si>
  <si>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</si>
  <si>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</si>
  <si>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</si>
  <si>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</si>
  <si>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</si>
  <si>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</si>
  <si>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</si>
  <si>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</si>
  <si>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</si>
  <si>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</si>
  <si>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</si>
  <si>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</si>
  <si>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</si>
  <si>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</si>
  <si>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</si>
  <si>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</si>
  <si>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</si>
  <si>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</si>
  <si>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</si>
  <si>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</si>
  <si>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</si>
  <si>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</si>
  <si>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</si>
  <si>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</si>
  <si>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</si>
  <si>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</si>
  <si>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</si>
  <si>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</si>
  <si>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</si>
  <si>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</si>
  <si>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</si>
  <si>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</si>
  <si>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</si>
  <si>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</si>
  <si>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</si>
  <si>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</si>
  <si>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</si>
  <si>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</si>
  <si>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</si>
  <si>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</si>
  <si>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</si>
  <si>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</si>
  <si>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</si>
  <si>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</si>
  <si>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</si>
  <si>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</si>
  <si>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</si>
  <si>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</si>
  <si>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</si>
  <si>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</si>
  <si>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</si>
  <si>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</si>
  <si>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</si>
  <si>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</si>
  <si>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</si>
  <si>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</si>
  <si>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</si>
  <si>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</si>
  <si>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</si>
  <si>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</si>
  <si>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</si>
  <si>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</si>
  <si>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</si>
  <si>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</si>
  <si>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</si>
  <si>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</si>
  <si>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</si>
  <si>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</si>
  <si>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</si>
  <si>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</si>
  <si>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</si>
  <si>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</si>
  <si>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</si>
  <si>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</si>
  <si>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</si>
  <si>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</si>
  <si>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</si>
  <si>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</si>
  <si>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</si>
  <si>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</si>
  <si>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</si>
  <si>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</si>
  <si>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</si>
  <si>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</si>
  <si>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</si>
  <si>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</si>
  <si>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</si>
  <si>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</si>
  <si>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</si>
  <si>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</si>
  <si>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</si>
  <si>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</si>
  <si>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</si>
  <si>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</si>
  <si>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</si>
  <si>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</si>
  <si>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</si>
  <si>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</si>
  <si>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</si>
  <si>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</si>
  <si>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</si>
  <si>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</si>
  <si>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</si>
  <si>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</si>
  <si>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</si>
  <si>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</si>
  <si>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</si>
  <si>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</si>
  <si>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</si>
  <si>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</si>
  <si>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</si>
  <si>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</si>
  <si>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</si>
  <si>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</si>
  <si>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</si>
  <si>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</si>
  <si>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</si>
  <si>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</si>
  <si>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</si>
  <si>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</si>
  <si>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</si>
  <si>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</si>
  <si>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</si>
  <si>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</si>
  <si>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</si>
  <si>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</si>
  <si>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</si>
  <si>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</si>
  <si>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</si>
  <si>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</si>
  <si>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</si>
  <si>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</si>
  <si>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</si>
  <si>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</si>
  <si>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</si>
  <si>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</si>
  <si>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</si>
  <si>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</si>
  <si>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</si>
  <si>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</si>
  <si>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</si>
  <si>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</si>
  <si>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</si>
  <si>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</si>
  <si>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</si>
  <si>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</si>
  <si>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</si>
  <si>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</si>
  <si>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</si>
  <si>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</si>
  <si>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</si>
  <si>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</si>
  <si>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</si>
  <si>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</si>
  <si>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</si>
  <si>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</si>
  <si>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</si>
  <si>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</si>
  <si>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</si>
  <si>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</si>
  <si>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</si>
  <si>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</si>
  <si>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</si>
  <si>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</si>
  <si>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</si>
  <si>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</si>
  <si>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</si>
  <si>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</si>
  <si>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</si>
  <si>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</si>
  <si>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</si>
  <si>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</si>
  <si>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</si>
  <si>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</si>
  <si>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</si>
  <si>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</si>
  <si>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</si>
  <si>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</si>
  <si>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</si>
  <si>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</si>
  <si>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</si>
  <si>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</si>
  <si>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</si>
  <si>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</si>
  <si>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</si>
  <si>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</si>
  <si>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</si>
  <si>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</si>
  <si>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</si>
  <si>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</si>
  <si>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</si>
  <si>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</si>
  <si>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</si>
  <si>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</si>
  <si>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</si>
  <si>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</si>
  <si>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</si>
  <si>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</si>
  <si>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</si>
  <si>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</si>
  <si>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</si>
  <si>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</si>
  <si>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</si>
  <si>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</si>
  <si>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</si>
  <si>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</si>
  <si>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</si>
  <si>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</si>
  <si>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</si>
  <si>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</si>
  <si>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</si>
  <si>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</si>
  <si>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</si>
  <si>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</si>
  <si>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</si>
  <si>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</si>
  <si>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</si>
  <si>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</si>
  <si>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</si>
  <si>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</si>
  <si>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</si>
  <si>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</si>
  <si>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</si>
  <si>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</si>
  <si>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</si>
  <si>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</si>
  <si>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</si>
  <si>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</si>
  <si>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</si>
  <si>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</si>
  <si>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</si>
  <si>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</si>
  <si>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</si>
  <si>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</si>
  <si>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</si>
  <si>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</si>
  <si>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</si>
  <si>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</si>
  <si>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</si>
  <si>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</si>
  <si>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</si>
  <si>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</si>
  <si>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</si>
  <si>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</si>
  <si>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</si>
  <si>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</si>
  <si>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</si>
  <si>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</si>
  <si>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</si>
  <si>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</si>
  <si>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</si>
  <si>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</si>
  <si>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</si>
  <si>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</si>
  <si>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</si>
  <si>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</si>
  <si>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</si>
  <si>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</si>
  <si>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</si>
  <si>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</si>
  <si>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</si>
  <si>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</si>
  <si>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</si>
  <si>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</si>
  <si>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</si>
  <si>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</si>
  <si>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</si>
  <si>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</si>
  <si>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</si>
  <si>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</si>
  <si>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</si>
  <si>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</si>
  <si>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</si>
  <si>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</si>
  <si>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</si>
  <si>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</si>
  <si>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</si>
  <si>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</si>
  <si>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</si>
  <si>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</si>
  <si>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</si>
  <si>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</si>
  <si>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</si>
  <si>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</si>
  <si>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</si>
  <si>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</si>
  <si>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</si>
  <si>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</si>
  <si>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</si>
  <si>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</si>
  <si>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</si>
  <si>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</si>
  <si>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</si>
  <si>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</si>
  <si>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</si>
  <si>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</si>
  <si>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</si>
  <si>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</si>
  <si>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</si>
  <si>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</si>
  <si>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</si>
  <si>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</si>
  <si>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</si>
  <si>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</si>
  <si>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</si>
  <si>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</si>
  <si>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</si>
  <si>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</si>
  <si>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</si>
  <si>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</si>
  <si>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</si>
  <si>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</si>
  <si>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</si>
  <si>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</si>
  <si>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</si>
  <si>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</si>
  <si>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</si>
  <si>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</si>
  <si>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</si>
  <si>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</si>
  <si>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</si>
  <si>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</si>
  <si>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</si>
  <si>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</si>
  <si>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</si>
  <si>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</si>
  <si>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</si>
  <si>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</si>
  <si>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</si>
  <si>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</si>
  <si>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</si>
  <si>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</si>
  <si>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</si>
  <si>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</si>
  <si>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</si>
  <si>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</si>
  <si>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</si>
  <si>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</si>
  <si>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</si>
  <si>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</si>
  <si>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</si>
  <si>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</si>
  <si>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</si>
  <si>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</si>
  <si>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</si>
  <si>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</si>
  <si>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</si>
  <si>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</si>
  <si>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</si>
  <si>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</si>
  <si>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</si>
  <si>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</si>
  <si>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</si>
  <si>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</si>
  <si>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</si>
  <si>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</si>
  <si>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</si>
  <si>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</si>
  <si>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</si>
  <si>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</si>
  <si>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</si>
  <si>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</si>
  <si>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</si>
  <si>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</si>
  <si>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</si>
  <si>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</si>
  <si>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</si>
  <si>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</si>
  <si>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</si>
  <si>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</si>
  <si>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</si>
  <si>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</si>
  <si>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</si>
  <si>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</si>
  <si>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</si>
  <si>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</si>
  <si>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</si>
  <si>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</si>
  <si>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</si>
  <si>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</si>
  <si>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</si>
  <si>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</si>
  <si>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</si>
  <si>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</si>
  <si>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</si>
  <si>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</si>
  <si>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</si>
  <si>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</si>
  <si>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</si>
  <si>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</si>
  <si>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</si>
  <si>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</si>
  <si>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</si>
  <si>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</si>
  <si>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</si>
  <si>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</si>
  <si>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</si>
  <si>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</si>
  <si>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</si>
  <si>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</si>
  <si>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</si>
  <si>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</si>
  <si>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</si>
  <si>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</si>
  <si>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</si>
  <si>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</si>
  <si>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</si>
  <si>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</si>
  <si>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</si>
  <si>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</si>
  <si>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</si>
  <si>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</si>
  <si>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</si>
  <si>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</si>
  <si>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</si>
  <si>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</si>
  <si>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</si>
  <si>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</si>
  <si>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</si>
  <si>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</si>
  <si>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</si>
  <si>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</si>
  <si>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</si>
  <si>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</si>
  <si>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</si>
  <si>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</si>
  <si>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</si>
  <si>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</si>
  <si>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</si>
  <si>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</si>
  <si>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</si>
  <si>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</si>
  <si>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</si>
  <si>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</si>
  <si>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</si>
  <si>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</si>
  <si>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</si>
  <si>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</si>
  <si>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</si>
  <si>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</si>
  <si>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</si>
  <si>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</si>
  <si>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</si>
  <si>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</si>
  <si>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</si>
  <si>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</si>
  <si>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</si>
  <si>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</si>
  <si>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</si>
  <si>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</si>
  <si>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</si>
  <si>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</si>
  <si>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</si>
  <si>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</si>
  <si>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</si>
  <si>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</si>
  <si>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</si>
  <si>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</si>
  <si>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</si>
  <si>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</si>
  <si>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</si>
  <si>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</si>
  <si>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</si>
  <si>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</si>
  <si>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</si>
  <si>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</si>
  <si>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</si>
  <si>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</si>
  <si>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</si>
  <si>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</si>
  <si>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</si>
  <si>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</si>
  <si>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</si>
  <si>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</si>
  <si>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</si>
  <si>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</si>
  <si>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</si>
  <si>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</si>
  <si>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</si>
  <si>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</si>
  <si>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</si>
  <si>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</si>
  <si>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</si>
  <si>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</si>
  <si>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</si>
  <si>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</si>
  <si>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</si>
  <si>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</si>
  <si>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</si>
  <si>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</si>
  <si>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</si>
  <si>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</si>
  <si>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</si>
  <si>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</si>
  <si>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</si>
  <si>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</si>
  <si>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</si>
  <si>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</si>
  <si>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</si>
  <si>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</si>
  <si>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</si>
  <si>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</si>
  <si>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</si>
  <si>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</si>
  <si>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</si>
  <si>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</si>
  <si>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</si>
  <si>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</si>
  <si>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</si>
  <si>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</si>
  <si>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</si>
  <si>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</si>
  <si>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</si>
  <si>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</si>
  <si>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</si>
  <si>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</si>
  <si>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</si>
  <si>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</si>
  <si>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</si>
  <si>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</si>
  <si>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</si>
  <si>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</si>
  <si>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</si>
  <si>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</si>
  <si>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</si>
  <si>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</si>
  <si>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</si>
  <si>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</si>
  <si>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</si>
  <si>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</si>
  <si>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</si>
  <si>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</si>
  <si>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</si>
  <si>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</si>
  <si>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</si>
  <si>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</si>
  <si>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</si>
  <si>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</si>
  <si>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</si>
  <si>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</si>
  <si>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</si>
  <si>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</si>
  <si>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</si>
  <si>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</si>
  <si>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</si>
  <si>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</si>
  <si>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</si>
  <si>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</si>
  <si>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</si>
  <si>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</si>
  <si>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</si>
  <si>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</si>
  <si>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</si>
  <si>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</si>
  <si>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</si>
  <si>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</si>
  <si>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</si>
  <si>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</si>
  <si>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</si>
  <si>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</si>
  <si>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</si>
  <si>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</si>
  <si>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</si>
  <si>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</si>
  <si>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</si>
  <si>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</si>
  <si>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</si>
  <si>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</si>
  <si>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</si>
  <si>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</si>
  <si>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</si>
  <si>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</si>
  <si>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</si>
  <si>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</si>
  <si>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</si>
  <si>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</si>
  <si>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</si>
  <si>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</si>
  <si>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</si>
  <si>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</si>
  <si>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</si>
  <si>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</si>
  <si>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</si>
  <si>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</si>
  <si>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</si>
  <si>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</si>
  <si>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</si>
  <si>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</si>
  <si>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</si>
  <si>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</si>
  <si>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</si>
  <si>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</si>
  <si>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</si>
  <si>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</si>
  <si>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</si>
  <si>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</si>
  <si>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</si>
  <si>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</si>
  <si>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</si>
  <si>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</si>
  <si>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</si>
  <si>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</si>
  <si>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</si>
  <si>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</si>
  <si>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</si>
  <si>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</si>
  <si>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</si>
  <si>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</si>
  <si>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</si>
  <si>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</si>
  <si>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</si>
  <si>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</si>
  <si>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</si>
  <si>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</si>
  <si>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</si>
  <si>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</si>
  <si>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</si>
  <si>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</si>
  <si>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</si>
  <si>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</si>
  <si>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</si>
  <si>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</si>
  <si>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</si>
  <si>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</si>
  <si>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</si>
  <si>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</si>
  <si>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</si>
  <si>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</si>
  <si>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</si>
  <si>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</si>
  <si>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</si>
  <si>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</si>
  <si>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</si>
  <si>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</si>
  <si>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</si>
  <si>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</si>
  <si>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</si>
  <si>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</si>
  <si>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</si>
  <si>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</si>
  <si>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</si>
  <si>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</si>
  <si>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</si>
  <si>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</si>
  <si>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</si>
  <si>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</si>
  <si>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</si>
  <si>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</si>
  <si>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</si>
  <si>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</si>
  <si>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</si>
  <si>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</si>
  <si>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</si>
  <si>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</si>
  <si>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</si>
  <si>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</si>
  <si>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</si>
  <si>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</si>
  <si>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</si>
  <si>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</si>
  <si>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</si>
  <si>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</si>
  <si>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</si>
  <si>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</si>
  <si>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</si>
  <si>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</si>
  <si>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</si>
  <si>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</si>
  <si>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</si>
  <si>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</si>
  <si>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</si>
  <si>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</si>
  <si>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</si>
  <si>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</si>
  <si>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</si>
  <si>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</si>
  <si>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</si>
  <si>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</si>
  <si>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</si>
  <si>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</si>
  <si>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</si>
  <si>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</si>
  <si>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</si>
  <si>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</si>
  <si>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</si>
  <si>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</si>
  <si>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</si>
  <si>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</si>
  <si>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</si>
  <si>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</si>
  <si>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</si>
  <si>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</si>
  <si>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</si>
  <si>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</si>
  <si>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</si>
  <si>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</si>
  <si>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</si>
  <si>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</si>
  <si>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</si>
  <si>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</si>
  <si>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</si>
  <si>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</si>
  <si>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</si>
  <si>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</si>
  <si>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</si>
  <si>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</si>
  <si>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</si>
  <si>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</si>
  <si>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</si>
  <si>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</si>
  <si>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</si>
  <si>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</si>
  <si>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</si>
  <si>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</si>
  <si>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</si>
  <si>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</si>
  <si>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</si>
  <si>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</si>
  <si>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</si>
  <si>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</si>
  <si>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</si>
  <si>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</si>
  <si>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</si>
  <si>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</si>
  <si>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</si>
  <si>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</si>
  <si>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</si>
  <si>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</si>
  <si>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</si>
  <si>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</si>
  <si>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</si>
  <si>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</si>
  <si>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</si>
  <si>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</si>
  <si>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</si>
  <si>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</si>
  <si>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</si>
  <si>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</si>
  <si>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</si>
  <si>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</si>
  <si>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</si>
  <si>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</si>
  <si>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</si>
  <si>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</si>
  <si>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</si>
  <si>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</si>
  <si>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</si>
  <si>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</si>
  <si>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</si>
  <si>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</si>
  <si>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</si>
  <si>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</si>
  <si>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</si>
  <si>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</si>
  <si>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</si>
  <si>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</si>
  <si>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</si>
  <si>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</si>
  <si>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</si>
  <si>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</si>
  <si>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</si>
  <si>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</si>
  <si>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</si>
  <si>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</si>
  <si>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</si>
  <si>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</si>
  <si>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</si>
  <si>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</si>
  <si>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</si>
  <si>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</si>
  <si>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</si>
  <si>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</si>
  <si>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</si>
  <si>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</si>
  <si>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</si>
  <si>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</si>
  <si>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</si>
  <si>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</si>
  <si>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</si>
  <si>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</si>
  <si>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</si>
  <si>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</si>
  <si>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</si>
  <si>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</si>
  <si>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</si>
  <si>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</si>
  <si>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</si>
  <si>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</si>
  <si>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</si>
  <si>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</si>
  <si>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</si>
  <si>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</si>
  <si>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</si>
  <si>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</si>
  <si>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</si>
  <si>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</si>
  <si>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</si>
  <si>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</si>
  <si>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</si>
  <si>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</si>
  <si>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</si>
  <si>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</si>
  <si>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</si>
  <si>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</si>
  <si>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</si>
  <si>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</si>
  <si>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</si>
  <si>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</si>
  <si>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</si>
  <si>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</si>
  <si>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</si>
  <si>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</si>
  <si>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</si>
  <si>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</si>
  <si>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</si>
  <si>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</si>
  <si>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</si>
  <si>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</si>
  <si>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</si>
  <si>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</si>
  <si>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</si>
  <si>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</si>
  <si>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</si>
  <si>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</si>
  <si>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</si>
  <si>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</si>
  <si>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</si>
  <si>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</si>
  <si>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</si>
  <si>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</si>
  <si>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</si>
  <si>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</si>
  <si>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</si>
  <si>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</si>
  <si>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</si>
  <si>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</si>
  <si>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</si>
  <si>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</si>
  <si>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</si>
  <si>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</si>
  <si>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</si>
  <si>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</si>
  <si>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</si>
  <si>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</si>
  <si>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</si>
  <si>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</si>
  <si>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</si>
  <si>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</si>
  <si>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</si>
  <si>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</si>
  <si>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</si>
  <si>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</si>
  <si>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</si>
  <si>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</si>
  <si>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</si>
  <si>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</si>
  <si>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</si>
  <si>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</si>
  <si>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</si>
  <si>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</si>
  <si>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</si>
  <si>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</si>
  <si>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</si>
  <si>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</si>
  <si>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</si>
  <si>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</si>
  <si>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</si>
  <si>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</si>
  <si>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</si>
  <si>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</si>
  <si>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</si>
  <si>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</si>
  <si>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</si>
  <si>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</si>
  <si>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</si>
  <si>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</si>
  <si>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</si>
  <si>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</si>
  <si>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</si>
  <si>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</si>
  <si>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</si>
  <si>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</si>
  <si>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</si>
  <si>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</si>
  <si>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</si>
  <si>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</si>
  <si>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</si>
  <si>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</si>
  <si>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</si>
  <si>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</si>
  <si>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</si>
  <si>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</si>
  <si>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</si>
  <si>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</si>
  <si>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</si>
  <si>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</si>
  <si>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</si>
  <si>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</si>
  <si>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</si>
  <si>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</si>
  <si>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</si>
  <si>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</si>
  <si>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</si>
  <si>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</si>
  <si>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</si>
  <si>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</si>
  <si>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</si>
  <si>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</si>
  <si>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</si>
  <si>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</si>
  <si>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</si>
  <si>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</si>
  <si>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</si>
  <si>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</si>
  <si>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</si>
  <si>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</si>
  <si>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</si>
  <si>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</si>
  <si>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</si>
  <si>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</si>
  <si>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</si>
  <si>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</si>
  <si>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</si>
  <si>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</si>
  <si>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</si>
  <si>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</si>
  <si>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</si>
  <si>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</si>
  <si>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</si>
  <si>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</si>
  <si>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</si>
  <si>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</si>
  <si>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</si>
  <si>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</si>
  <si>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</si>
  <si>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</si>
  <si>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</si>
  <si>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</si>
  <si>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</si>
  <si>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</si>
  <si>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</si>
  <si>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</si>
  <si>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</si>
  <si>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</si>
  <si>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</si>
  <si>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</si>
  <si>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</si>
  <si>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</si>
  <si>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</si>
  <si>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</si>
  <si>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</si>
  <si>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</si>
  <si>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</si>
  <si>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</si>
  <si>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</si>
  <si>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</si>
  <si>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</si>
  <si>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</si>
  <si>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</si>
  <si>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</si>
  <si>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</si>
  <si>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</si>
  <si>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</si>
  <si>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</si>
  <si>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</si>
  <si>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</si>
  <si>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</si>
  <si>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</si>
  <si>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</si>
  <si>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</si>
  <si>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</si>
  <si>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</si>
  <si>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</si>
  <si>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</si>
  <si>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</si>
  <si>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</si>
  <si>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</si>
  <si>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</si>
  <si>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</si>
  <si>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</si>
  <si>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</si>
  <si>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</si>
  <si>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</si>
  <si>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</si>
  <si>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</si>
  <si>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</si>
  <si>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</si>
  <si>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</si>
  <si>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</si>
  <si>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</si>
  <si>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</si>
  <si>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</si>
  <si>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</si>
  <si>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</si>
  <si>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</si>
  <si>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</si>
  <si>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</si>
  <si>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</si>
  <si>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</si>
  <si>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</si>
  <si>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</si>
  <si>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</si>
  <si>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</si>
  <si>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</si>
  <si>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</si>
  <si>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</si>
  <si>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</si>
  <si>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</si>
  <si>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</si>
  <si>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</si>
  <si>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</si>
  <si>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</si>
  <si>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</si>
  <si>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</si>
  <si>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</si>
  <si>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</si>
  <si>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</si>
  <si>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</si>
  <si>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</si>
  <si>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</si>
  <si>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</si>
  <si>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</si>
  <si>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</si>
  <si>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</si>
  <si>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</si>
  <si>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</si>
  <si>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</si>
  <si>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</si>
  <si>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</si>
  <si>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</si>
  <si>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</si>
  <si>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</si>
  <si>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</si>
  <si>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</si>
  <si>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</si>
  <si>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</si>
  <si>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</si>
  <si>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</si>
  <si>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</si>
  <si>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</si>
  <si>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</si>
  <si>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</si>
  <si>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</si>
  <si>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</si>
  <si>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</si>
  <si>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</si>
  <si>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</si>
  <si>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</si>
  <si>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</si>
  <si>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</si>
  <si>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</si>
  <si>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</si>
  <si>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</si>
  <si>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</si>
  <si>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</si>
  <si>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</si>
  <si>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</si>
  <si>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</si>
  <si>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</si>
  <si>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</si>
  <si>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</si>
  <si>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</si>
  <si>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</si>
  <si>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</si>
  <si>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</si>
  <si>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</si>
  <si>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</si>
  <si>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</si>
  <si>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</si>
  <si>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</si>
  <si>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</si>
  <si>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</si>
  <si>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</si>
  <si>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</si>
  <si>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</si>
  <si>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</si>
  <si>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</si>
  <si>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</si>
  <si>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</si>
  <si>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</si>
  <si>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</si>
  <si>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</si>
  <si>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</si>
  <si>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</si>
  <si>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</si>
  <si>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</si>
  <si>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</si>
  <si>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</si>
  <si>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</si>
  <si>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</si>
  <si>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</si>
  <si>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</si>
  <si>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</si>
  <si>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</si>
  <si>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</si>
  <si>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</si>
  <si>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</si>
  <si>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</si>
  <si>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</si>
  <si>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</si>
  <si>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</si>
  <si>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</si>
  <si>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</si>
  <si>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</si>
  <si>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</si>
  <si>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</si>
  <si>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</si>
  <si>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</si>
  <si>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</si>
  <si>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</si>
  <si>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</si>
  <si>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</si>
  <si>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</si>
  <si>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</si>
  <si>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</si>
  <si>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</si>
  <si>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</si>
  <si>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</si>
  <si>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</si>
  <si>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</si>
  <si>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</si>
  <si>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</si>
  <si>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</si>
  <si>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</si>
  <si>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</si>
  <si>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</si>
  <si>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</si>
  <si>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</si>
  <si>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</si>
  <si>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</si>
  <si>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</si>
  <si>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</si>
  <si>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</si>
  <si>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</si>
  <si>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</si>
  <si>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</si>
  <si>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</si>
  <si>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</si>
  <si>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</si>
  <si>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</si>
  <si>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</si>
  <si>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</si>
  <si>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</si>
  <si>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</si>
  <si>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</si>
  <si>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</si>
  <si>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</si>
  <si>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</si>
  <si>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</si>
  <si>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</si>
  <si>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</si>
  <si>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</si>
  <si>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</si>
  <si>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</si>
  <si>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</si>
  <si>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</si>
  <si>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</si>
  <si>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</si>
  <si>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</si>
  <si>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</si>
  <si>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</si>
  <si>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</si>
  <si>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</si>
  <si>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</si>
  <si>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</si>
  <si>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</si>
  <si>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</si>
  <si>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</si>
  <si>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</si>
  <si>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</si>
  <si>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</si>
  <si>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</si>
  <si>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</si>
  <si>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</si>
  <si>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</si>
  <si>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</si>
  <si>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</si>
  <si>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</si>
  <si>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</si>
  <si>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</si>
  <si>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</si>
  <si>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</si>
  <si>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</si>
  <si>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</si>
  <si>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</si>
  <si>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</si>
  <si>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</si>
  <si>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</si>
  <si>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</si>
  <si>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</si>
  <si>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</si>
  <si>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</si>
  <si>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</si>
  <si>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</si>
  <si>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</si>
  <si>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</si>
  <si>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</si>
  <si>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</si>
  <si>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</si>
  <si>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</si>
  <si>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</si>
  <si>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</si>
  <si>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</si>
  <si>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</si>
  <si>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</si>
  <si>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</si>
  <si>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</si>
  <si>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</si>
  <si>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</si>
  <si>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</si>
  <si>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</si>
  <si>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</si>
  <si>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</si>
  <si>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</si>
  <si>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</si>
  <si>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</si>
  <si>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</si>
  <si>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</si>
  <si>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</si>
  <si>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</si>
  <si>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</si>
  <si>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</si>
  <si>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</si>
  <si>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</si>
  <si>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</si>
  <si>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</si>
  <si>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</si>
  <si>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</si>
  <si>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</si>
  <si>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</si>
  <si>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</si>
  <si>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</si>
  <si>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</si>
  <si>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</si>
  <si>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</si>
  <si>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</si>
  <si>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</si>
  <si>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</si>
  <si>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</si>
  <si>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</si>
  <si>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</si>
  <si>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</si>
  <si>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</si>
  <si>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</si>
  <si>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</si>
  <si>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</si>
  <si>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</si>
  <si>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</si>
  <si>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</si>
  <si>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</si>
  <si>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</si>
  <si>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</si>
  <si>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</si>
  <si>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</si>
  <si>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</si>
  <si>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</si>
  <si>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</si>
  <si>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</si>
  <si>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</si>
  <si>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</si>
  <si>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</si>
  <si>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</si>
  <si>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</si>
  <si>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</si>
  <si>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</si>
  <si>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</si>
  <si>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</si>
  <si>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</si>
  <si>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</si>
  <si>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</si>
  <si>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</si>
  <si>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</si>
  <si>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</si>
  <si>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</si>
  <si>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</si>
  <si>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</si>
  <si>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</si>
  <si>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</si>
  <si>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</si>
  <si>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</si>
  <si>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</si>
  <si>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</si>
  <si>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</si>
  <si>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</si>
  <si>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</si>
  <si>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</si>
  <si>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</si>
  <si>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</si>
  <si>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</si>
  <si>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</si>
  <si>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</si>
  <si>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</si>
  <si>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</si>
  <si>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</si>
  <si>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</si>
  <si>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</si>
  <si>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</si>
  <si>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</si>
  <si>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</si>
  <si>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</si>
  <si>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</si>
  <si>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</si>
  <si>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</si>
  <si>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</si>
  <si>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</si>
  <si>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</si>
  <si>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</si>
  <si>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</si>
  <si>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</si>
  <si>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</si>
  <si>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</si>
  <si>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</si>
  <si>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</si>
  <si>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</si>
  <si>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</si>
  <si>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</si>
  <si>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</si>
  <si>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</si>
  <si>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</si>
  <si>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</si>
  <si>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</si>
  <si>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</si>
  <si>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</si>
  <si>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</si>
  <si>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</si>
  <si>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</si>
  <si>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</si>
  <si>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</si>
  <si>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</si>
  <si>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</si>
  <si>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</si>
  <si>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</si>
  <si>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</si>
  <si>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</si>
  <si>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</si>
  <si>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</si>
  <si>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</si>
  <si>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</si>
  <si>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</si>
  <si>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</si>
  <si>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</si>
  <si>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</si>
  <si>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</si>
  <si>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</si>
  <si>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</si>
  <si>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</si>
  <si>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</si>
  <si>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</si>
  <si>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</si>
  <si>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</si>
  <si>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</si>
  <si>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</si>
  <si>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</si>
  <si>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</si>
  <si>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</si>
  <si>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</si>
  <si>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</si>
  <si>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</si>
  <si>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</si>
  <si>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</si>
  <si>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</si>
  <si>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</si>
  <si>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</si>
  <si>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</si>
  <si>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</si>
  <si>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</si>
  <si>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</si>
  <si>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</si>
  <si>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</si>
  <si>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</si>
  <si>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</si>
  <si>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</si>
  <si>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</si>
  <si>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</si>
  <si>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</si>
  <si>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</si>
  <si>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</si>
  <si>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</si>
  <si>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</si>
  <si>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</si>
  <si>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</si>
  <si>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</si>
  <si>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</si>
  <si>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</si>
  <si>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</si>
  <si>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</si>
  <si>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</si>
  <si>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</si>
  <si>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</si>
  <si>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</si>
  <si>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</si>
  <si>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</si>
  <si>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</si>
  <si>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</si>
  <si>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</si>
  <si>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</si>
  <si>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</si>
  <si>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</si>
  <si>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</si>
  <si>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</si>
  <si>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</si>
  <si>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</si>
  <si>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</si>
  <si>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</si>
  <si>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</si>
  <si>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</si>
  <si>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</si>
  <si>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</si>
  <si>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</si>
  <si>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</si>
  <si>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</si>
  <si>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</si>
  <si>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</si>
  <si>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</si>
  <si>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</si>
  <si>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</si>
  <si>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</si>
  <si>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</si>
  <si>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</si>
  <si>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</si>
  <si>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</si>
  <si>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</si>
  <si>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</si>
  <si>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</si>
  <si>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</si>
  <si>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</si>
  <si>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</si>
  <si>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</si>
  <si>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</si>
  <si>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</si>
  <si>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</si>
  <si>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</si>
  <si>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</si>
  <si>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</si>
  <si>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</si>
  <si>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</si>
  <si>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</si>
  <si>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</si>
  <si>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</si>
  <si>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</si>
  <si>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</si>
  <si>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</si>
  <si>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</si>
  <si>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</si>
  <si>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</si>
  <si>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</si>
  <si>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</si>
  <si>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</si>
  <si>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</si>
  <si>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</si>
  <si>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</si>
  <si>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</si>
  <si>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</si>
  <si>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</si>
  <si>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</si>
  <si>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</si>
  <si>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</si>
  <si>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</si>
  <si>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</si>
  <si>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</si>
  <si>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</si>
  <si>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</si>
  <si>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</si>
  <si>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</si>
  <si>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</si>
  <si>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</si>
  <si>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</si>
  <si>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</si>
  <si>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</si>
  <si>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</si>
  <si>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</si>
  <si>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</si>
  <si>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</si>
  <si>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</si>
  <si>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</si>
  <si>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</si>
  <si>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</si>
  <si>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</si>
  <si>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</si>
  <si>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</si>
  <si>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</si>
  <si>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</si>
  <si>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</si>
  <si>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</si>
  <si>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</si>
  <si>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</si>
  <si>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</si>
  <si>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</si>
  <si>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</si>
  <si>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</si>
  <si>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</si>
  <si>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</si>
  <si>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</si>
  <si>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</si>
  <si>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</si>
  <si>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</si>
  <si>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</si>
  <si>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</si>
  <si>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</si>
  <si>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</si>
  <si>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</si>
  <si>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</si>
  <si>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</si>
  <si>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</si>
  <si>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</si>
  <si>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</si>
  <si>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</si>
  <si>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</si>
  <si>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</si>
  <si>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</si>
  <si>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</si>
  <si>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</si>
  <si>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</si>
  <si>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</si>
  <si>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</si>
  <si>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</si>
  <si>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</si>
  <si>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</si>
  <si>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</si>
  <si>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</si>
  <si>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</si>
  <si>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</si>
  <si>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</si>
  <si>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</si>
  <si>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</si>
  <si>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</si>
  <si>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</si>
  <si>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</si>
  <si>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</si>
  <si>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</si>
  <si>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</si>
  <si>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</si>
  <si>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</si>
  <si>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</si>
  <si>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</si>
  <si>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</si>
  <si>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</si>
  <si>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</si>
  <si>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</si>
  <si>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</si>
  <si>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</si>
  <si>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</si>
  <si>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</si>
  <si>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</si>
  <si>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</si>
  <si>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</si>
  <si>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</si>
  <si>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</si>
  <si>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</si>
  <si>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</si>
  <si>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</si>
  <si>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</si>
  <si>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</si>
  <si>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</si>
  <si>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</si>
  <si>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</si>
  <si>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</si>
  <si>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</si>
  <si>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</si>
  <si>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</si>
  <si>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</si>
  <si>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</si>
  <si>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</si>
  <si>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</si>
  <si>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</si>
  <si>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</si>
  <si>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</si>
  <si>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</si>
  <si>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</si>
  <si>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</si>
  <si>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</si>
  <si>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</si>
  <si>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</si>
  <si>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</si>
  <si>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</si>
  <si>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</si>
  <si>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</si>
  <si>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</si>
  <si>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</si>
  <si>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</si>
  <si>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</si>
  <si>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</si>
  <si>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</si>
  <si>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</si>
  <si>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</si>
  <si>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</si>
  <si>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</si>
  <si>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</si>
  <si>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</si>
  <si>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</si>
  <si>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</si>
  <si>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</si>
  <si>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</si>
  <si>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</si>
  <si>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</si>
  <si>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</si>
  <si>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</si>
  <si>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</si>
  <si>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</si>
  <si>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</si>
  <si>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</si>
  <si>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</si>
  <si>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</si>
  <si>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</si>
  <si>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</si>
  <si>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</si>
  <si>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</si>
  <si>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</si>
  <si>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</si>
  <si>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</si>
  <si>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</si>
  <si>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</si>
  <si>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</si>
  <si>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</si>
  <si>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</si>
  <si>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</si>
  <si>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</si>
  <si>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</si>
  <si>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</si>
  <si>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</si>
  <si>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</si>
  <si>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</si>
  <si>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</si>
  <si>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</si>
  <si>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</si>
  <si>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</si>
  <si>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</si>
  <si>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</si>
  <si>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</si>
  <si>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</si>
  <si>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</si>
  <si>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</si>
  <si>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</si>
  <si>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</si>
  <si>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</si>
  <si>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</si>
  <si>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</si>
  <si>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</si>
  <si>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</si>
  <si>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</si>
  <si>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</si>
  <si>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</si>
  <si>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</si>
  <si>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</si>
  <si>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</si>
  <si>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</si>
  <si>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</si>
  <si>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</si>
  <si>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</si>
  <si>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</si>
  <si>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</si>
  <si>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</si>
  <si>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</si>
  <si>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</si>
  <si>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</si>
  <si>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</si>
  <si>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</si>
  <si>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</si>
  <si>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</si>
  <si>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</si>
  <si>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</si>
  <si>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</si>
  <si>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</si>
  <si>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</si>
  <si>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</si>
  <si>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</si>
  <si>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</si>
  <si>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</si>
  <si>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</si>
  <si>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</si>
  <si>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</si>
  <si>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</si>
  <si>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</si>
  <si>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</si>
  <si>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</si>
  <si>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</si>
  <si>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</si>
  <si>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</si>
  <si>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</si>
  <si>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</si>
  <si>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</si>
  <si>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</si>
  <si>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</si>
  <si>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</si>
  <si>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</si>
  <si>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</si>
  <si>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</si>
  <si>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</si>
  <si>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</si>
  <si>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</si>
  <si>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</si>
  <si>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</si>
  <si>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</si>
  <si>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</si>
  <si>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</si>
  <si>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</si>
  <si>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</si>
  <si>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</si>
  <si>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</si>
  <si>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</si>
  <si>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</si>
  <si>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</si>
  <si>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</si>
  <si>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</si>
  <si>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</si>
  <si>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</si>
  <si>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</si>
  <si>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</si>
  <si>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</si>
  <si>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</si>
  <si>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</si>
  <si>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</si>
  <si>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</si>
  <si>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</si>
  <si>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</si>
  <si>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</si>
  <si>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</si>
  <si>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</si>
  <si>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</si>
  <si>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</si>
  <si>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</si>
  <si>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</si>
  <si>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</si>
  <si>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</si>
  <si>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</si>
  <si>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</si>
  <si>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</si>
  <si>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</si>
  <si>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</si>
  <si>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</si>
  <si>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</si>
  <si>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</si>
  <si>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</si>
  <si>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</si>
  <si>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</si>
  <si>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</si>
  <si>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</si>
  <si>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</si>
  <si>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</si>
  <si>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</si>
  <si>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</si>
  <si>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</si>
  <si>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</si>
  <si>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</si>
  <si>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</si>
  <si>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</si>
  <si>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</si>
  <si>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</si>
  <si>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</si>
  <si>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</si>
  <si>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</si>
  <si>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</si>
  <si>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</si>
  <si>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</si>
  <si>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</si>
  <si>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</si>
  <si>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</si>
  <si>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</si>
  <si>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</si>
  <si>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</si>
  <si>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</si>
  <si>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</si>
  <si>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</si>
  <si>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</si>
  <si>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</si>
  <si>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</si>
  <si>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</si>
  <si>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</si>
  <si>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</si>
  <si>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</si>
  <si>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</si>
  <si>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</si>
  <si>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</si>
  <si>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</si>
  <si>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</si>
  <si>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</si>
  <si>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</si>
  <si>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</si>
  <si>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</si>
  <si>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</si>
  <si>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</si>
  <si>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</si>
  <si>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</si>
  <si>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</si>
  <si>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</si>
  <si>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</si>
  <si>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</si>
  <si>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</si>
  <si>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</si>
  <si>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</si>
  <si>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</si>
  <si>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</si>
  <si>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</si>
  <si>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</si>
  <si>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</si>
  <si>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</si>
  <si>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</si>
  <si>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</si>
  <si>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</si>
  <si>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</si>
  <si>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</si>
  <si>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</si>
  <si>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</si>
  <si>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</si>
  <si>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</si>
  <si>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</si>
  <si>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</si>
  <si>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</si>
  <si>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</si>
  <si>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</si>
  <si>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</si>
  <si>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</si>
  <si>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</si>
  <si>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</si>
  <si>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</si>
  <si>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</si>
  <si>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</si>
  <si>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</si>
  <si>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</si>
  <si>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</si>
  <si>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</si>
  <si>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</si>
  <si>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</si>
  <si>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</si>
  <si>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</si>
  <si>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</si>
  <si>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</si>
  <si>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</si>
  <si>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</si>
  <si>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</si>
  <si>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</si>
  <si>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</si>
  <si>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</si>
  <si>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</si>
  <si>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</si>
  <si>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</si>
  <si>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</si>
  <si>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</si>
  <si>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</si>
  <si>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</si>
  <si>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</si>
  <si>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</si>
  <si>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</si>
  <si>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</si>
  <si>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</si>
  <si>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</si>
  <si>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</si>
  <si>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</si>
  <si>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</si>
  <si>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</si>
  <si>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</si>
  <si>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</si>
  <si>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</si>
  <si>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</si>
  <si>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</si>
  <si>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</si>
  <si>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</si>
  <si>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</si>
  <si>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</si>
  <si>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</si>
  <si>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</si>
  <si>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</si>
  <si>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</si>
  <si>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</si>
  <si>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</si>
  <si>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</si>
  <si>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</si>
  <si>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</si>
  <si>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</si>
  <si>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</si>
  <si>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</si>
  <si>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</si>
  <si>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</si>
  <si>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</si>
  <si>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</si>
  <si>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</si>
  <si>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</si>
  <si>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</si>
  <si>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</si>
  <si>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</si>
  <si>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</si>
  <si>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</si>
  <si>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</si>
  <si>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</si>
  <si>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</si>
  <si>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</si>
  <si>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</si>
  <si>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</si>
  <si>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</si>
  <si>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</si>
  <si>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</si>
  <si>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</si>
  <si>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</si>
  <si>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</si>
  <si>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</si>
  <si>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</si>
  <si>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</si>
  <si>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</si>
  <si>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</si>
  <si>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</si>
  <si>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</si>
  <si>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</si>
  <si>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</si>
  <si>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</si>
  <si>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</si>
  <si>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</si>
  <si>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</si>
  <si>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</si>
  <si>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</si>
  <si>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</si>
  <si>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</si>
  <si>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</si>
  <si>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</si>
  <si>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</si>
  <si>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</si>
  <si>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</si>
  <si>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</si>
  <si>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</si>
  <si>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</si>
  <si>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</si>
  <si>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</si>
  <si>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</si>
  <si>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</si>
  <si>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</si>
  <si>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</si>
  <si>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</si>
  <si>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</si>
  <si>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</si>
  <si>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</si>
  <si>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</si>
  <si>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</si>
  <si>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</si>
  <si>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</si>
  <si>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</si>
  <si>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</si>
  <si>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</si>
  <si>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</si>
  <si>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</si>
  <si>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</si>
  <si>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</si>
  <si>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</si>
  <si>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</si>
  <si>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</si>
  <si>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</si>
  <si>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</si>
  <si>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</si>
  <si>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</si>
  <si>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</si>
  <si>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</si>
  <si>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</si>
  <si>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</si>
  <si>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</si>
  <si>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</si>
  <si>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</si>
  <si>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</si>
  <si>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</si>
  <si>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</si>
  <si>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</si>
  <si>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</si>
  <si>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</si>
  <si>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</si>
  <si>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</si>
  <si>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</si>
  <si>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</si>
  <si>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</si>
  <si>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</si>
  <si>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</si>
  <si>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</si>
  <si>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</si>
  <si>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</si>
  <si>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</si>
  <si>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</si>
  <si>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</si>
  <si>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</si>
  <si>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</si>
  <si>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</si>
  <si>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</si>
  <si>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</si>
  <si>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</si>
  <si>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</si>
  <si>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</si>
  <si>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</si>
  <si>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</si>
  <si>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</si>
  <si>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</si>
  <si>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</si>
  <si>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</si>
  <si>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</si>
  <si>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</si>
  <si>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</si>
  <si>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</si>
  <si>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</si>
  <si>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</si>
  <si>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</si>
  <si>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</si>
  <si>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</si>
  <si>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</si>
  <si>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</si>
  <si>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</si>
  <si>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</si>
  <si>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</si>
  <si>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</si>
  <si>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</si>
  <si>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</si>
  <si>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</si>
  <si>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</si>
  <si>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</si>
  <si>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</si>
  <si>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</si>
  <si>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</si>
  <si>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</si>
  <si>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</si>
  <si>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</si>
  <si>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</si>
  <si>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</si>
  <si>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</si>
  <si>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</si>
  <si>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</si>
  <si>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</si>
  <si>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</si>
  <si>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</si>
  <si>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</si>
  <si>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</si>
  <si>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</si>
  <si>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</si>
  <si>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</si>
  <si>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</si>
  <si>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</si>
  <si>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</si>
  <si>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</si>
  <si>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</si>
  <si>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</si>
  <si>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</si>
  <si>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</si>
  <si>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</si>
  <si>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</si>
  <si>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</si>
  <si>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</si>
  <si>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</si>
  <si>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</si>
  <si>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</si>
  <si>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</si>
  <si>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</si>
  <si>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</si>
  <si>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</si>
  <si>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</si>
  <si>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</si>
  <si>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</si>
  <si>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</si>
  <si>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</si>
  <si>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</si>
  <si>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</si>
  <si>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</si>
  <si>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</si>
  <si>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</si>
  <si>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</si>
  <si>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</si>
  <si>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</si>
  <si>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</si>
  <si>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</si>
  <si>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</si>
  <si>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</si>
  <si>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</si>
  <si>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</si>
  <si>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</si>
  <si>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</si>
  <si>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</si>
  <si>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</si>
  <si>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</si>
  <si>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</si>
  <si>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</si>
  <si>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</si>
  <si>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</si>
  <si>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</si>
  <si>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</si>
  <si>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</si>
  <si>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</si>
  <si>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</si>
  <si>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</si>
  <si>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</si>
  <si>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</si>
  <si>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</si>
  <si>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</si>
  <si>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</si>
  <si>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</si>
  <si>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</si>
  <si>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</si>
  <si>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</si>
  <si>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</si>
  <si>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</si>
  <si>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</si>
  <si>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</si>
  <si>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</si>
  <si>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</si>
  <si>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</si>
  <si>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</si>
  <si>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</si>
  <si>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</si>
  <si>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</si>
  <si>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</si>
  <si>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</si>
  <si>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</si>
  <si>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</si>
  <si>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</si>
  <si>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</si>
  <si>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</si>
  <si>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</si>
  <si>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</si>
  <si>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</si>
  <si>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</si>
  <si>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</si>
  <si>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</si>
  <si>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</si>
  <si>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</si>
  <si>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</si>
  <si>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</si>
  <si>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</si>
  <si>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</si>
  <si>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</si>
  <si>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</si>
  <si>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</si>
  <si>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</si>
  <si>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</si>
  <si>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</si>
  <si>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</si>
  <si>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</si>
  <si>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</si>
  <si>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</si>
  <si>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</si>
  <si>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</si>
  <si>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</si>
  <si>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</si>
  <si>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</si>
  <si>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</si>
  <si>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</si>
  <si>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</si>
  <si>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</si>
  <si>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</si>
  <si>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</si>
  <si>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</si>
  <si>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</si>
  <si>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</si>
  <si>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</si>
  <si>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</si>
  <si>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</si>
  <si>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</si>
  <si>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</si>
  <si>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</si>
  <si>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</si>
  <si>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</si>
  <si>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</si>
  <si>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</si>
  <si>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</si>
  <si>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</si>
  <si>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</si>
  <si>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</si>
  <si>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</si>
  <si>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</si>
  <si>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</si>
  <si>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</si>
  <si>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</si>
  <si>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</si>
  <si>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</si>
  <si>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</si>
  <si>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</si>
  <si>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</si>
  <si>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</si>
  <si>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</si>
  <si>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</si>
  <si>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</si>
  <si>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</si>
  <si>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</si>
  <si>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</si>
  <si>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</si>
  <si>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</si>
  <si>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</si>
  <si>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</si>
  <si>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</si>
  <si>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</si>
  <si>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</si>
  <si>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</si>
  <si>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</si>
  <si>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</si>
  <si>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</si>
  <si>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</si>
  <si>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</si>
  <si>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</si>
  <si>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</si>
  <si>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</si>
  <si>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</si>
  <si>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</si>
  <si>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</si>
  <si>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</si>
  <si>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</si>
  <si>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</si>
  <si>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</si>
  <si>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</si>
  <si>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</si>
  <si>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</si>
  <si>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</si>
  <si>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</si>
  <si>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</si>
  <si>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</si>
  <si>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</si>
  <si>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</si>
  <si>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</si>
  <si>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</si>
  <si>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</si>
  <si>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</si>
  <si>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</si>
  <si>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</si>
  <si>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</si>
  <si>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</si>
  <si>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</si>
  <si>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</si>
  <si>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</si>
  <si>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</si>
  <si>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</si>
  <si>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</si>
  <si>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</si>
  <si>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</si>
  <si>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</si>
  <si>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</si>
  <si>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</si>
  <si>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</si>
  <si>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</si>
  <si>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</si>
  <si>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</si>
  <si>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</si>
  <si>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</si>
  <si>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</si>
  <si>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</si>
  <si>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</si>
  <si>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</si>
  <si>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</si>
  <si>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</si>
  <si>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</si>
  <si>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</si>
  <si>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</si>
  <si>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</si>
  <si>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</si>
  <si>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</si>
  <si>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</si>
  <si>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</si>
  <si>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</si>
  <si>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</si>
  <si>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</si>
  <si>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</si>
  <si>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</si>
  <si>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</si>
  <si>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</si>
  <si>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</si>
  <si>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</si>
  <si>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</si>
  <si>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</si>
  <si>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</si>
  <si>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</si>
  <si>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</si>
  <si>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</si>
  <si>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</si>
  <si>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</si>
  <si>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</si>
  <si>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</si>
  <si>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</si>
  <si>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</si>
  <si>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</si>
  <si>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</si>
  <si>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</si>
  <si>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</si>
  <si>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</si>
  <si>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</si>
  <si>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</si>
  <si>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</si>
  <si>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</si>
  <si>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</si>
  <si>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</si>
  <si>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</si>
  <si>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</si>
  <si>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</si>
  <si>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</si>
  <si>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</si>
  <si>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</si>
  <si>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</si>
  <si>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</si>
  <si>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</si>
  <si>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</si>
  <si>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</si>
  <si>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</si>
  <si>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</si>
  <si>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</si>
  <si>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</si>
  <si>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</si>
  <si>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</si>
  <si>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</si>
  <si>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</si>
  <si>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</si>
  <si>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</si>
  <si>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</si>
  <si>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</si>
  <si>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</si>
  <si>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</si>
  <si>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</si>
  <si>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</si>
  <si>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</si>
  <si>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</si>
  <si>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</si>
  <si>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</si>
  <si>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</si>
  <si>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</si>
  <si>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</si>
  <si>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</si>
  <si>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</si>
  <si>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</si>
  <si>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</si>
  <si>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</si>
  <si>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</si>
  <si>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</si>
  <si>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</si>
  <si>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</si>
  <si>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</si>
  <si>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</si>
  <si>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</si>
  <si>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</si>
  <si>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</si>
  <si>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</si>
  <si>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</si>
  <si>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</si>
  <si>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</si>
  <si>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</si>
  <si>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</si>
  <si>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</si>
  <si>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</si>
  <si>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</si>
  <si>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</si>
  <si>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</si>
  <si>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</si>
  <si>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</si>
  <si>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</si>
  <si>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</si>
  <si>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</si>
  <si>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</si>
  <si>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</si>
  <si>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</si>
  <si>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</si>
  <si>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</si>
  <si>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</si>
  <si>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</si>
  <si>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</si>
  <si>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</si>
  <si>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</si>
  <si>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</si>
  <si>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</si>
  <si>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</si>
  <si>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</si>
  <si>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</si>
  <si>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</si>
  <si>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</si>
  <si>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</si>
  <si>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</si>
  <si>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</si>
  <si>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</si>
  <si>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</si>
  <si>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</si>
  <si>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</si>
  <si>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</si>
  <si>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</si>
  <si>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</si>
  <si>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</si>
  <si>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</si>
  <si>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</si>
  <si>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</si>
  <si>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</si>
  <si>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</si>
  <si>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</si>
  <si>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</si>
  <si>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</si>
  <si>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</si>
  <si>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</si>
  <si>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</si>
  <si>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</si>
  <si>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</si>
  <si>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</si>
  <si>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</si>
  <si>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</si>
  <si>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</si>
  <si>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</si>
  <si>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</si>
  <si>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</si>
  <si>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</si>
  <si>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</si>
  <si>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</si>
  <si>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</si>
  <si>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</si>
  <si>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</si>
  <si>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</si>
  <si>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</si>
  <si>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</si>
  <si>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</si>
  <si>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</si>
  <si>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</si>
  <si>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</si>
  <si>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</si>
  <si>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</si>
  <si>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</si>
  <si>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</si>
  <si>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</si>
  <si>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</si>
  <si>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theater</t>
  </si>
  <si>
    <t>plays</t>
  </si>
  <si>
    <t>spaces</t>
  </si>
  <si>
    <t>musical</t>
  </si>
  <si>
    <t xml:space="preserve">Parent Category </t>
  </si>
  <si>
    <t xml:space="preserve">Subcategory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</si>
  <si>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</si>
  <si>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</si>
  <si>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</si>
  <si>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</si>
  <si>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</si>
  <si>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</si>
  <si>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</si>
  <si>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</si>
  <si>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</si>
  <si>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</si>
  <si>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</si>
  <si>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</si>
  <si>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</si>
  <si>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</si>
  <si>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</si>
  <si>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</si>
  <si>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</si>
  <si>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</si>
  <si>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</si>
  <si>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</si>
  <si>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</si>
  <si>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</si>
  <si>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</si>
  <si>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</si>
  <si>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</si>
  <si>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</si>
  <si>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</si>
  <si>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</si>
  <si>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</si>
  <si>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</si>
  <si>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</si>
  <si>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</si>
  <si>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</si>
  <si>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</si>
  <si>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</si>
  <si>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</si>
  <si>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</si>
  <si>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</si>
  <si>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</si>
  <si>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</si>
  <si>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</si>
  <si>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</si>
  <si>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</si>
  <si>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</si>
  <si>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</si>
  <si>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</si>
  <si>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</si>
  <si>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</si>
  <si>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</si>
  <si>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</si>
  <si>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</si>
  <si>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</si>
  <si>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</si>
  <si>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</si>
  <si>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</si>
  <si>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</si>
  <si>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</si>
  <si>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</si>
  <si>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</si>
  <si>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</si>
  <si>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</si>
  <si>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</si>
  <si>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</si>
  <si>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</si>
  <si>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</si>
  <si>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</si>
  <si>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Total Count of outcomes</t>
  </si>
  <si>
    <t>Total Sum of goal</t>
  </si>
  <si>
    <t>Sum of goal</t>
  </si>
  <si>
    <t>#DIV/0!</t>
  </si>
  <si>
    <t>Total Sum of pledged</t>
  </si>
  <si>
    <t>Sum of pledged</t>
  </si>
  <si>
    <t>Total Sum of backers_count</t>
  </si>
  <si>
    <t>Sum of backers_count</t>
  </si>
  <si>
    <t xml:space="preserve">Name </t>
  </si>
  <si>
    <t>Blurb</t>
  </si>
  <si>
    <t>Goal</t>
  </si>
  <si>
    <t>Pledged</t>
  </si>
  <si>
    <t>Number of Backers</t>
  </si>
  <si>
    <t xml:space="preserve">Years </t>
  </si>
  <si>
    <t>Greater than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</si>
  <si>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</si>
  <si>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</si>
  <si>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</si>
  <si>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</si>
  <si>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</si>
  <si>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</si>
  <si>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</si>
  <si>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</si>
  <si>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</si>
  <si>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</si>
  <si>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</si>
  <si>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</si>
  <si>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 xml:space="preserve">Percentage Failed </t>
  </si>
  <si>
    <t>Percentage Successful</t>
  </si>
  <si>
    <t xml:space="preserve">Total Projects </t>
  </si>
  <si>
    <t xml:space="preserve">Number Canceled </t>
  </si>
  <si>
    <t>Number Failed</t>
  </si>
  <si>
    <t>Number Successful</t>
  </si>
  <si>
    <t>Goals</t>
  </si>
  <si>
    <t xml:space="preserve">Sum </t>
  </si>
  <si>
    <t xml:space="preserve">Countif verified Sum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</si>
</sst>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A51B1B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A51B1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[KickStarterBook_Challenge.xlsx]Theatre Outcomes By Launch Date!PivotTable1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</a:t>
            </a:r>
            <a:r>
              <a:rPr lang="en-US" baseline="0"/>
              <a:t> Based on Launch Date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52-4FD9-BDB2-884A51BBEBFF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52-4FD9-BDB2-884A51BBEBFF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52-4FD9-BDB2-884A51BBEB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826095"/>
        <c:axId val="36822767"/>
      </c:lineChart>
      <c:catAx>
        <c:axId val="36826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2767"/>
        <c:crosses val="autoZero"/>
        <c:auto val="1"/>
        <c:lblAlgn val="ctr"/>
        <c:lblOffset val="100"/>
        <c:noMultiLvlLbl val="0"/>
      </c:catAx>
      <c:valAx>
        <c:axId val="36822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82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E-4EBB-9648-DBB790B8DAA1}"/>
            </c:ext>
          </c:extLst>
        </c:ser>
        <c:ser>
          <c:idx val="1"/>
          <c:order val="1"/>
          <c:tx>
            <c:strRef>
              <c:f>'Outcomes Based on Goals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2E-4EBB-9648-DBB790B8DAA1}"/>
            </c:ext>
          </c:extLst>
        </c:ser>
        <c:ser>
          <c:idx val="2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2E-4EBB-9648-DBB790B8D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0111983"/>
        <c:axId val="2010118223"/>
      </c:lineChart>
      <c:catAx>
        <c:axId val="20101119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18223"/>
        <c:crosses val="autoZero"/>
        <c:auto val="1"/>
        <c:lblAlgn val="ctr"/>
        <c:lblOffset val="100"/>
        <c:noMultiLvlLbl val="0"/>
      </c:catAx>
      <c:valAx>
        <c:axId val="201011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Outcomes Based on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111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[KickStarterBook_Challenge.xlsx]Parent_Category_by_Outcome!PivotTable1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 of Campaign based on Parent Category</a:t>
            </a:r>
          </a:p>
        </c:rich>
      </c:tx>
      <c:layout>
        <c:manualLayout>
          <c:xMode val="edge"/>
          <c:yMode val="edge"/>
          <c:x val="0.10247222222222223"/>
          <c:y val="0.1738845144356955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Parent_Category_by_Outcome!$B$4:$B$5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FEC-4963-81A3-E66C4E559250}"/>
            </c:ext>
          </c:extLst>
        </c:ser>
        <c:ser>
          <c:idx val="1"/>
          <c:order val="1"/>
          <c:tx>
            <c:strRef>
              <c:f>Parent_Category_by_Outcome!$C$4:$C$5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EC-4963-81A3-E66C4E559250}"/>
            </c:ext>
          </c:extLst>
        </c:ser>
        <c:ser>
          <c:idx val="2"/>
          <c:order val="2"/>
          <c:tx>
            <c:strRef>
              <c:f>Parent_Category_by_Outcome!$D$4:$D$5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EC-4963-81A3-E66C4E559250}"/>
            </c:ext>
          </c:extLst>
        </c:ser>
        <c:ser>
          <c:idx val="3"/>
          <c:order val="3"/>
          <c:tx>
            <c:strRef>
              <c:f>Parent_Category_by_Outcome!$E$4:$E$5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EC-4963-81A3-E66C4E559250}"/>
            </c:ext>
          </c:extLst>
        </c:ser>
        <c:ser>
          <c:idx val="4"/>
          <c:order val="4"/>
          <c:tx>
            <c:strRef>
              <c:f>Parent_Category_by_Outcome!$F$4:$F$5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14-7FEC-4963-81A3-E66C4E559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379199"/>
        <c:axId val="196378783"/>
      </c:barChart>
      <c:catAx>
        <c:axId val="19637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8783"/>
        <c:crosses val="autoZero"/>
        <c:auto val="1"/>
        <c:lblAlgn val="ctr"/>
        <c:lblOffset val="100"/>
        <c:noMultiLvlLbl val="0"/>
      </c:catAx>
      <c:valAx>
        <c:axId val="196378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79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[KickStarterBook_Challenge.xlsx]Parent_Category_by_Outcome!PivotTable1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Parent_Category_by_Outcome!$B$4:$B$5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3A-47E9-B1DD-1E1A8042063D}"/>
            </c:ext>
          </c:extLst>
        </c:ser>
        <c:ser>
          <c:idx val="1"/>
          <c:order val="1"/>
          <c:tx>
            <c:strRef>
              <c:f>Parent_Category_by_Outcome!$C$4:$C$5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3A-47E9-B1DD-1E1A8042063D}"/>
            </c:ext>
          </c:extLst>
        </c:ser>
        <c:ser>
          <c:idx val="2"/>
          <c:order val="2"/>
          <c:tx>
            <c:strRef>
              <c:f>Parent_Category_by_Outcome!$D$4:$D$5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3A-47E9-B1DD-1E1A8042063D}"/>
            </c:ext>
          </c:extLst>
        </c:ser>
        <c:ser>
          <c:idx val="3"/>
          <c:order val="3"/>
          <c:tx>
            <c:strRef>
              <c:f>Parent_Category_by_Outcome!$E$4:$E$5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33A-47E9-B1DD-1E1A8042063D}"/>
            </c:ext>
          </c:extLst>
        </c:ser>
        <c:ser>
          <c:idx val="4"/>
          <c:order val="4"/>
          <c:tx>
            <c:strRef>
              <c:f>Parent_Category_by_Outcome!$F$4:$F$5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Parent_Category_by_Outcome!$A$6:$A$16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Parent_Category_by_Outcome!$F$6:$F$16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F-933A-47E9-B1DD-1E1A804206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162079"/>
        <c:axId val="413162911"/>
      </c:barChart>
      <c:catAx>
        <c:axId val="41316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62911"/>
        <c:crosses val="autoZero"/>
        <c:auto val="1"/>
        <c:lblAlgn val="ctr"/>
        <c:lblOffset val="100"/>
        <c:noMultiLvlLbl val="0"/>
      </c:catAx>
      <c:valAx>
        <c:axId val="413162911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16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[KickStarterBook_Challenge.xlsx]Outcomes_Based_on_Launch_Date 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'Outcomes_Based_on_Launch_Date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'Outcomes_Based_on_Launch_Date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'Outcomes_Based_on_Launch_Date 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AF-40D4-8DAB-49EDC2F741D0}"/>
            </c:ext>
          </c:extLst>
        </c:ser>
        <c:ser>
          <c:idx val="1"/>
          <c:order val="1"/>
          <c:tx>
            <c:strRef>
              <c:f>'Outcomes_Based_on_Launch_Date 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'Outcomes_Based_on_Launch_Date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'Outcomes_Based_on_Launch_Date 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4AF-40D4-8DAB-49EDC2F741D0}"/>
            </c:ext>
          </c:extLst>
        </c:ser>
        <c:ser>
          <c:idx val="2"/>
          <c:order val="2"/>
          <c:tx>
            <c:strRef>
              <c:f>'Outcomes_Based_on_Launch_Date 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'Outcomes_Based_on_Launch_Date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'Outcomes_Based_on_Launch_Date 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4AF-40D4-8DAB-49EDC2F741D0}"/>
            </c:ext>
          </c:extLst>
        </c:ser>
        <c:ser>
          <c:idx val="3"/>
          <c:order val="3"/>
          <c:tx>
            <c:strRef>
              <c:f>'Outcomes_Based_on_Launch_Date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'Outcomes_Based_on_Launch_Date 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'Outcomes_Based_on_Launch_Date 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4AF-40D4-8DAB-49EDC2F74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2913935"/>
        <c:axId val="532912687"/>
      </c:lineChart>
      <c:catAx>
        <c:axId val="53291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912687"/>
        <c:crosses val="autoZero"/>
        <c:auto val="1"/>
        <c:lblAlgn val="ctr"/>
        <c:lblOffset val="100"/>
        <c:noMultiLvlLbl val="0"/>
      </c:catAx>
      <c:valAx>
        <c:axId val="53291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29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66673</xdr:colOff>
      <xdr:row>4</xdr:row>
      <xdr:rowOff>144461</xdr:rowOff>
    </xdr:from>
    <xdr:to>
      <xdr:col>11</xdr:col>
      <xdr:colOff>447674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C88749-5DA7-49C4-A7D1-BB07F2608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12699</xdr:colOff>
      <xdr:row>4</xdr:row>
      <xdr:rowOff>155573</xdr:rowOff>
    </xdr:from>
    <xdr:to>
      <xdr:col>23</xdr:col>
      <xdr:colOff>495299</xdr:colOff>
      <xdr:row>27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C9149E-0376-4607-8C4D-832E37D0BE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1</xdr:row>
      <xdr:rowOff>117475</xdr:rowOff>
    </xdr:from>
    <xdr:to>
      <xdr:col>15</xdr:col>
      <xdr:colOff>215900</xdr:colOff>
      <xdr:row>16</xdr:row>
      <xdr:rowOff>98425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7FF4E6-A410-4E77-A069-BB24B93C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203200</xdr:colOff>
      <xdr:row>2049</xdr:row>
      <xdr:rowOff>19050</xdr:rowOff>
    </xdr:from>
    <xdr:to>
      <xdr:col>21</xdr:col>
      <xdr:colOff>184150</xdr:colOff>
      <xdr:row>2064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D44C218-77A7-4B07-BB8F-0911875928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504825</xdr:colOff>
      <xdr:row>2</xdr:row>
      <xdr:rowOff>117475</xdr:rowOff>
    </xdr:from>
    <xdr:to>
      <xdr:col>14</xdr:col>
      <xdr:colOff>339725</xdr:colOff>
      <xdr:row>17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0FDF0-6A86-4642-B3F4-777BDF6E27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KickStarter_Challenge.xlsx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been" refreshedDate="44185.758092708333" createdVersion="6" refreshedVersion="6" minRefreshableVersion="3" recordCount="4114" xr:uid="{F0AAF6F1-A44C-4AF4-B889-08BA39A120DA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MixedTypes="1" containsNumber="1" minValue="1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e v="#DIV/0!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been" refreshedDate="44185.767230787038" createdVersion="6" refreshedVersion="6" minRefreshableVersion="3" recordCount="4115" xr:uid="{671BD356-F3B2-49CE-B526-FE05D656B025}">
  <cacheSource type="worksheet">
    <worksheetSource ref="A1:Q1048576" sheet="KickStarter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tring="0" containsBlank="1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been" refreshedDate="44187.906604629628" createdVersion="6" refreshedVersion="6" minRefreshableVersion="3" recordCount="4115" xr:uid="{6CF81D7A-629A-4A8C-B7B9-3FD1F20CE95E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7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 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x v="0"/>
    <x v="0"/>
    <x v="0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x v="0"/>
    <x v="0"/>
    <x v="1"/>
    <x v="1"/>
    <x v="1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x v="0"/>
    <x v="0"/>
    <x v="2"/>
    <x v="2"/>
    <x v="2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x v="0"/>
    <x v="0"/>
    <x v="3"/>
    <x v="3"/>
    <x v="3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x v="0"/>
    <x v="0"/>
    <x v="4"/>
    <x v="4"/>
    <x v="4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x v="0"/>
    <x v="0"/>
    <x v="5"/>
    <x v="5"/>
    <x v="5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x v="0"/>
    <x v="0"/>
    <x v="6"/>
    <x v="6"/>
    <x v="6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x v="0"/>
    <x v="0"/>
    <x v="7"/>
    <x v="7"/>
    <x v="7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x v="0"/>
    <x v="0"/>
    <x v="8"/>
    <x v="8"/>
    <x v="8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x v="0"/>
    <x v="0"/>
    <x v="9"/>
    <x v="9"/>
    <x v="9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x v="0"/>
    <x v="0"/>
    <x v="10"/>
    <x v="10"/>
    <x v="1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x v="0"/>
    <x v="0"/>
    <x v="11"/>
    <x v="11"/>
    <x v="11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x v="0"/>
    <x v="0"/>
    <x v="12"/>
    <x v="12"/>
    <x v="12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x v="0"/>
    <x v="0"/>
    <x v="13"/>
    <x v="13"/>
    <x v="13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x v="0"/>
    <x v="0"/>
    <x v="14"/>
    <x v="14"/>
    <x v="14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x v="0"/>
    <x v="0"/>
    <x v="15"/>
    <x v="15"/>
    <x v="15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x v="0"/>
    <x v="0"/>
    <x v="16"/>
    <x v="16"/>
    <x v="16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x v="0"/>
    <x v="0"/>
    <x v="17"/>
    <x v="17"/>
    <x v="17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x v="0"/>
    <x v="0"/>
    <x v="18"/>
    <x v="18"/>
    <x v="18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x v="0"/>
    <x v="0"/>
    <x v="19"/>
    <x v="19"/>
    <x v="19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x v="0"/>
    <x v="0"/>
    <x v="20"/>
    <x v="20"/>
    <x v="2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x v="0"/>
    <x v="0"/>
    <x v="21"/>
    <x v="21"/>
    <x v="21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x v="0"/>
    <x v="0"/>
    <x v="22"/>
    <x v="22"/>
    <x v="22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x v="0"/>
    <x v="0"/>
    <x v="23"/>
    <x v="23"/>
    <x v="23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x v="0"/>
    <x v="0"/>
    <x v="24"/>
    <x v="24"/>
    <x v="24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x v="0"/>
    <x v="0"/>
    <x v="25"/>
    <x v="25"/>
    <x v="25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x v="0"/>
    <x v="0"/>
    <x v="26"/>
    <x v="26"/>
    <x v="26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x v="0"/>
    <x v="0"/>
    <x v="27"/>
    <x v="27"/>
    <x v="27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x v="0"/>
    <x v="0"/>
    <x v="28"/>
    <x v="28"/>
    <x v="28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x v="0"/>
    <x v="0"/>
    <x v="29"/>
    <x v="29"/>
    <x v="29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x v="0"/>
    <x v="0"/>
    <x v="30"/>
    <x v="30"/>
    <x v="3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x v="0"/>
    <x v="0"/>
    <x v="31"/>
    <x v="31"/>
    <x v="31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x v="0"/>
    <x v="0"/>
    <x v="32"/>
    <x v="32"/>
    <x v="32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x v="0"/>
    <x v="0"/>
    <x v="33"/>
    <x v="33"/>
    <x v="33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x v="0"/>
    <x v="0"/>
    <x v="34"/>
    <x v="34"/>
    <x v="34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x v="0"/>
    <x v="0"/>
    <x v="35"/>
    <x v="35"/>
    <x v="35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x v="0"/>
    <x v="0"/>
    <x v="36"/>
    <x v="36"/>
    <x v="36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x v="0"/>
    <x v="0"/>
    <x v="37"/>
    <x v="37"/>
    <x v="37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x v="0"/>
    <x v="0"/>
    <x v="38"/>
    <x v="38"/>
    <x v="38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x v="0"/>
    <x v="0"/>
    <x v="39"/>
    <x v="39"/>
    <x v="39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x v="0"/>
    <x v="0"/>
    <x v="40"/>
    <x v="40"/>
    <x v="4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x v="0"/>
    <x v="0"/>
    <x v="41"/>
    <x v="41"/>
    <x v="41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x v="0"/>
    <x v="0"/>
    <x v="42"/>
    <x v="42"/>
    <x v="42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x v="0"/>
    <x v="0"/>
    <x v="43"/>
    <x v="43"/>
    <x v="43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x v="0"/>
    <x v="0"/>
    <x v="44"/>
    <x v="44"/>
    <x v="44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x v="0"/>
    <x v="0"/>
    <x v="45"/>
    <x v="45"/>
    <x v="45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x v="0"/>
    <x v="0"/>
    <x v="46"/>
    <x v="46"/>
    <x v="46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x v="0"/>
    <x v="0"/>
    <x v="47"/>
    <x v="47"/>
    <x v="47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x v="0"/>
    <x v="0"/>
    <x v="48"/>
    <x v="48"/>
    <x v="48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x v="0"/>
    <x v="0"/>
    <x v="49"/>
    <x v="49"/>
    <x v="49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x v="0"/>
    <x v="0"/>
    <x v="50"/>
    <x v="50"/>
    <x v="5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x v="0"/>
    <x v="0"/>
    <x v="51"/>
    <x v="51"/>
    <x v="51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x v="0"/>
    <x v="0"/>
    <x v="52"/>
    <x v="52"/>
    <x v="52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x v="0"/>
    <x v="0"/>
    <x v="53"/>
    <x v="53"/>
    <x v="53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x v="0"/>
    <x v="0"/>
    <x v="54"/>
    <x v="54"/>
    <x v="54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x v="0"/>
    <x v="0"/>
    <x v="55"/>
    <x v="55"/>
    <x v="55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x v="0"/>
    <x v="0"/>
    <x v="56"/>
    <x v="56"/>
    <x v="56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x v="0"/>
    <x v="0"/>
    <x v="57"/>
    <x v="57"/>
    <x v="57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x v="0"/>
    <x v="0"/>
    <x v="58"/>
    <x v="58"/>
    <x v="58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x v="0"/>
    <x v="0"/>
    <x v="59"/>
    <x v="59"/>
    <x v="59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x v="0"/>
    <x v="1"/>
    <x v="60"/>
    <x v="60"/>
    <x v="60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x v="0"/>
    <x v="1"/>
    <x v="61"/>
    <x v="61"/>
    <x v="6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x v="0"/>
    <x v="1"/>
    <x v="62"/>
    <x v="62"/>
    <x v="62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x v="0"/>
    <x v="1"/>
    <x v="63"/>
    <x v="63"/>
    <x v="63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x v="0"/>
    <x v="1"/>
    <x v="64"/>
    <x v="64"/>
    <x v="64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x v="0"/>
    <x v="1"/>
    <x v="65"/>
    <x v="65"/>
    <x v="65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x v="0"/>
    <x v="1"/>
    <x v="66"/>
    <x v="66"/>
    <x v="66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x v="0"/>
    <x v="1"/>
    <x v="67"/>
    <x v="67"/>
    <x v="67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x v="0"/>
    <x v="1"/>
    <x v="68"/>
    <x v="68"/>
    <x v="68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x v="0"/>
    <x v="1"/>
    <x v="69"/>
    <x v="69"/>
    <x v="69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x v="0"/>
    <x v="1"/>
    <x v="70"/>
    <x v="70"/>
    <x v="70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x v="0"/>
    <x v="1"/>
    <x v="71"/>
    <x v="71"/>
    <x v="7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x v="0"/>
    <x v="1"/>
    <x v="72"/>
    <x v="72"/>
    <x v="72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x v="0"/>
    <x v="1"/>
    <x v="73"/>
    <x v="73"/>
    <x v="73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x v="0"/>
    <x v="1"/>
    <x v="74"/>
    <x v="74"/>
    <x v="74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x v="0"/>
    <x v="1"/>
    <x v="75"/>
    <x v="75"/>
    <x v="75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x v="0"/>
    <x v="1"/>
    <x v="76"/>
    <x v="76"/>
    <x v="76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x v="0"/>
    <x v="1"/>
    <x v="77"/>
    <x v="77"/>
    <x v="77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x v="0"/>
    <x v="1"/>
    <x v="78"/>
    <x v="78"/>
    <x v="78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x v="0"/>
    <x v="1"/>
    <x v="79"/>
    <x v="79"/>
    <x v="79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x v="0"/>
    <x v="1"/>
    <x v="80"/>
    <x v="80"/>
    <x v="80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x v="0"/>
    <x v="1"/>
    <x v="81"/>
    <x v="81"/>
    <x v="8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x v="0"/>
    <x v="1"/>
    <x v="82"/>
    <x v="82"/>
    <x v="82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x v="0"/>
    <x v="1"/>
    <x v="83"/>
    <x v="83"/>
    <x v="83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x v="0"/>
    <x v="1"/>
    <x v="84"/>
    <x v="84"/>
    <x v="84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x v="0"/>
    <x v="1"/>
    <x v="85"/>
    <x v="85"/>
    <x v="85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x v="0"/>
    <x v="1"/>
    <x v="86"/>
    <x v="86"/>
    <x v="86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x v="0"/>
    <x v="1"/>
    <x v="87"/>
    <x v="87"/>
    <x v="87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x v="0"/>
    <x v="1"/>
    <x v="88"/>
    <x v="88"/>
    <x v="88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x v="0"/>
    <x v="1"/>
    <x v="89"/>
    <x v="89"/>
    <x v="89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x v="0"/>
    <x v="1"/>
    <x v="90"/>
    <x v="90"/>
    <x v="90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x v="0"/>
    <x v="1"/>
    <x v="91"/>
    <x v="91"/>
    <x v="9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x v="0"/>
    <x v="1"/>
    <x v="92"/>
    <x v="92"/>
    <x v="92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x v="0"/>
    <x v="1"/>
    <x v="93"/>
    <x v="93"/>
    <x v="93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x v="0"/>
    <x v="1"/>
    <x v="94"/>
    <x v="94"/>
    <x v="94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x v="0"/>
    <x v="1"/>
    <x v="95"/>
    <x v="95"/>
    <x v="95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x v="0"/>
    <x v="1"/>
    <x v="96"/>
    <x v="96"/>
    <x v="96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x v="0"/>
    <x v="1"/>
    <x v="97"/>
    <x v="97"/>
    <x v="97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x v="0"/>
    <x v="1"/>
    <x v="98"/>
    <x v="98"/>
    <x v="98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x v="0"/>
    <x v="1"/>
    <x v="99"/>
    <x v="99"/>
    <x v="99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x v="0"/>
    <x v="1"/>
    <x v="100"/>
    <x v="100"/>
    <x v="100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x v="0"/>
    <x v="1"/>
    <x v="101"/>
    <x v="101"/>
    <x v="10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x v="0"/>
    <x v="1"/>
    <x v="102"/>
    <x v="102"/>
    <x v="102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x v="0"/>
    <x v="1"/>
    <x v="103"/>
    <x v="103"/>
    <x v="103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x v="0"/>
    <x v="1"/>
    <x v="88"/>
    <x v="104"/>
    <x v="104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x v="0"/>
    <x v="1"/>
    <x v="104"/>
    <x v="105"/>
    <x v="105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x v="0"/>
    <x v="1"/>
    <x v="105"/>
    <x v="106"/>
    <x v="106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x v="0"/>
    <x v="1"/>
    <x v="106"/>
    <x v="107"/>
    <x v="107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x v="0"/>
    <x v="1"/>
    <x v="107"/>
    <x v="108"/>
    <x v="108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x v="0"/>
    <x v="1"/>
    <x v="108"/>
    <x v="109"/>
    <x v="109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x v="0"/>
    <x v="1"/>
    <x v="109"/>
    <x v="110"/>
    <x v="110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x v="0"/>
    <x v="1"/>
    <x v="110"/>
    <x v="111"/>
    <x v="11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x v="0"/>
    <x v="1"/>
    <x v="111"/>
    <x v="112"/>
    <x v="112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x v="0"/>
    <x v="1"/>
    <x v="112"/>
    <x v="113"/>
    <x v="113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x v="0"/>
    <x v="1"/>
    <x v="113"/>
    <x v="114"/>
    <x v="114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x v="0"/>
    <x v="1"/>
    <x v="114"/>
    <x v="115"/>
    <x v="115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x v="0"/>
    <x v="1"/>
    <x v="115"/>
    <x v="116"/>
    <x v="116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x v="0"/>
    <x v="1"/>
    <x v="116"/>
    <x v="117"/>
    <x v="117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x v="0"/>
    <x v="1"/>
    <x v="117"/>
    <x v="118"/>
    <x v="118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x v="0"/>
    <x v="1"/>
    <x v="118"/>
    <x v="119"/>
    <x v="119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x v="0"/>
    <x v="2"/>
    <x v="119"/>
    <x v="120"/>
    <x v="120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x v="0"/>
    <x v="2"/>
    <x v="120"/>
    <x v="121"/>
    <x v="121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x v="0"/>
    <x v="2"/>
    <x v="121"/>
    <x v="122"/>
    <x v="12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x v="0"/>
    <x v="2"/>
    <x v="122"/>
    <x v="123"/>
    <x v="123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x v="0"/>
    <x v="2"/>
    <x v="121"/>
    <x v="124"/>
    <x v="124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x v="0"/>
    <x v="2"/>
    <x v="123"/>
    <x v="125"/>
    <x v="125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x v="0"/>
    <x v="2"/>
    <x v="124"/>
    <x v="126"/>
    <x v="126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x v="0"/>
    <x v="2"/>
    <x v="125"/>
    <x v="127"/>
    <x v="127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x v="0"/>
    <x v="2"/>
    <x v="126"/>
    <x v="128"/>
    <x v="128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x v="0"/>
    <x v="2"/>
    <x v="121"/>
    <x v="129"/>
    <x v="129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x v="0"/>
    <x v="2"/>
    <x v="121"/>
    <x v="130"/>
    <x v="130"/>
  </r>
  <r>
    <n v="131"/>
    <x v="131"/>
    <s v="I"/>
    <x v="38"/>
    <x v="117"/>
    <x v="1"/>
    <x v="0"/>
    <s v="USD"/>
    <n v="1467763200"/>
    <n v="1466453161"/>
    <b v="0"/>
    <n v="0"/>
    <b v="0"/>
    <s v="film &amp; video/science fiction"/>
    <x v="0"/>
    <x v="2"/>
    <x v="121"/>
    <x v="131"/>
    <x v="131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x v="0"/>
    <x v="2"/>
    <x v="127"/>
    <x v="132"/>
    <x v="13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x v="0"/>
    <x v="2"/>
    <x v="121"/>
    <x v="133"/>
    <x v="133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x v="0"/>
    <x v="2"/>
    <x v="121"/>
    <x v="134"/>
    <x v="134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x v="0"/>
    <x v="2"/>
    <x v="128"/>
    <x v="135"/>
    <x v="135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x v="0"/>
    <x v="2"/>
    <x v="121"/>
    <x v="136"/>
    <x v="136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x v="0"/>
    <x v="2"/>
    <x v="121"/>
    <x v="137"/>
    <x v="137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x v="0"/>
    <x v="2"/>
    <x v="129"/>
    <x v="138"/>
    <x v="138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x v="0"/>
    <x v="2"/>
    <x v="130"/>
    <x v="139"/>
    <x v="139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x v="0"/>
    <x v="2"/>
    <x v="121"/>
    <x v="140"/>
    <x v="140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x v="0"/>
    <x v="2"/>
    <x v="131"/>
    <x v="141"/>
    <x v="141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x v="0"/>
    <x v="2"/>
    <x v="119"/>
    <x v="142"/>
    <x v="14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x v="0"/>
    <x v="2"/>
    <x v="121"/>
    <x v="143"/>
    <x v="143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x v="0"/>
    <x v="2"/>
    <x v="132"/>
    <x v="144"/>
    <x v="144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x v="0"/>
    <x v="2"/>
    <x v="133"/>
    <x v="145"/>
    <x v="145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x v="0"/>
    <x v="2"/>
    <x v="134"/>
    <x v="146"/>
    <x v="146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x v="0"/>
    <x v="2"/>
    <x v="121"/>
    <x v="147"/>
    <x v="147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x v="0"/>
    <x v="2"/>
    <x v="135"/>
    <x v="148"/>
    <x v="148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x v="0"/>
    <x v="2"/>
    <x v="136"/>
    <x v="149"/>
    <x v="149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x v="0"/>
    <x v="2"/>
    <x v="137"/>
    <x v="150"/>
    <x v="150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x v="0"/>
    <x v="2"/>
    <x v="138"/>
    <x v="151"/>
    <x v="151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x v="0"/>
    <x v="2"/>
    <x v="2"/>
    <x v="152"/>
    <x v="15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x v="0"/>
    <x v="2"/>
    <x v="139"/>
    <x v="153"/>
    <x v="153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x v="0"/>
    <x v="2"/>
    <x v="140"/>
    <x v="154"/>
    <x v="154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x v="0"/>
    <x v="2"/>
    <x v="141"/>
    <x v="155"/>
    <x v="15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x v="0"/>
    <x v="2"/>
    <x v="142"/>
    <x v="156"/>
    <x v="156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x v="0"/>
    <x v="2"/>
    <x v="143"/>
    <x v="157"/>
    <x v="157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x v="0"/>
    <x v="2"/>
    <x v="121"/>
    <x v="158"/>
    <x v="158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x v="0"/>
    <x v="2"/>
    <x v="119"/>
    <x v="159"/>
    <x v="159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x v="0"/>
    <x v="3"/>
    <x v="121"/>
    <x v="160"/>
    <x v="160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x v="0"/>
    <x v="3"/>
    <x v="144"/>
    <x v="161"/>
    <x v="161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x v="0"/>
    <x v="3"/>
    <x v="145"/>
    <x v="162"/>
    <x v="162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x v="0"/>
    <x v="3"/>
    <x v="121"/>
    <x v="163"/>
    <x v="16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x v="0"/>
    <x v="3"/>
    <x v="146"/>
    <x v="164"/>
    <x v="164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x v="0"/>
    <x v="3"/>
    <x v="121"/>
    <x v="165"/>
    <x v="165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x v="0"/>
    <x v="3"/>
    <x v="147"/>
    <x v="166"/>
    <x v="166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x v="0"/>
    <x v="3"/>
    <x v="148"/>
    <x v="167"/>
    <x v="167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x v="0"/>
    <x v="3"/>
    <x v="149"/>
    <x v="168"/>
    <x v="168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x v="0"/>
    <x v="3"/>
    <x v="150"/>
    <x v="169"/>
    <x v="169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x v="0"/>
    <x v="3"/>
    <x v="151"/>
    <x v="170"/>
    <x v="170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x v="0"/>
    <x v="3"/>
    <x v="120"/>
    <x v="171"/>
    <x v="171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x v="0"/>
    <x v="3"/>
    <x v="121"/>
    <x v="172"/>
    <x v="172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x v="0"/>
    <x v="3"/>
    <x v="121"/>
    <x v="173"/>
    <x v="17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x v="0"/>
    <x v="3"/>
    <x v="121"/>
    <x v="174"/>
    <x v="174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x v="0"/>
    <x v="3"/>
    <x v="34"/>
    <x v="175"/>
    <x v="175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x v="0"/>
    <x v="3"/>
    <x v="121"/>
    <x v="176"/>
    <x v="176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x v="0"/>
    <x v="3"/>
    <x v="152"/>
    <x v="177"/>
    <x v="177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x v="0"/>
    <x v="3"/>
    <x v="121"/>
    <x v="178"/>
    <x v="178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x v="0"/>
    <x v="3"/>
    <x v="101"/>
    <x v="179"/>
    <x v="179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x v="0"/>
    <x v="3"/>
    <x v="153"/>
    <x v="180"/>
    <x v="180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x v="0"/>
    <x v="3"/>
    <x v="154"/>
    <x v="181"/>
    <x v="181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x v="0"/>
    <x v="3"/>
    <x v="121"/>
    <x v="182"/>
    <x v="182"/>
  </r>
  <r>
    <n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x v="0"/>
    <x v="3"/>
    <x v="155"/>
    <x v="183"/>
    <x v="18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x v="0"/>
    <x v="3"/>
    <x v="156"/>
    <x v="184"/>
    <x v="184"/>
  </r>
  <r>
    <n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x v="0"/>
    <x v="3"/>
    <x v="157"/>
    <x v="185"/>
    <x v="185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x v="0"/>
    <x v="3"/>
    <x v="121"/>
    <x v="186"/>
    <x v="186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x v="0"/>
    <x v="3"/>
    <x v="158"/>
    <x v="187"/>
    <x v="187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x v="0"/>
    <x v="3"/>
    <x v="121"/>
    <x v="188"/>
    <x v="188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x v="0"/>
    <x v="3"/>
    <x v="159"/>
    <x v="189"/>
    <x v="189"/>
  </r>
  <r>
    <n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x v="0"/>
    <x v="3"/>
    <x v="73"/>
    <x v="190"/>
    <x v="190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x v="0"/>
    <x v="3"/>
    <x v="160"/>
    <x v="191"/>
    <x v="191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x v="0"/>
    <x v="3"/>
    <x v="161"/>
    <x v="192"/>
    <x v="192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x v="0"/>
    <x v="3"/>
    <x v="121"/>
    <x v="193"/>
    <x v="19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x v="0"/>
    <x v="3"/>
    <x v="120"/>
    <x v="194"/>
    <x v="194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x v="0"/>
    <x v="3"/>
    <x v="121"/>
    <x v="195"/>
    <x v="195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x v="0"/>
    <x v="3"/>
    <x v="162"/>
    <x v="196"/>
    <x v="196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x v="0"/>
    <x v="3"/>
    <x v="163"/>
    <x v="197"/>
    <x v="197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x v="0"/>
    <x v="3"/>
    <x v="164"/>
    <x v="198"/>
    <x v="198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x v="0"/>
    <x v="3"/>
    <x v="121"/>
    <x v="199"/>
    <x v="199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x v="0"/>
    <x v="3"/>
    <x v="165"/>
    <x v="200"/>
    <x v="200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x v="0"/>
    <x v="3"/>
    <x v="166"/>
    <x v="201"/>
    <x v="201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x v="0"/>
    <x v="3"/>
    <x v="121"/>
    <x v="202"/>
    <x v="202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x v="0"/>
    <x v="3"/>
    <x v="167"/>
    <x v="203"/>
    <x v="20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x v="0"/>
    <x v="3"/>
    <x v="168"/>
    <x v="204"/>
    <x v="204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x v="0"/>
    <x v="3"/>
    <x v="169"/>
    <x v="205"/>
    <x v="205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x v="0"/>
    <x v="3"/>
    <x v="121"/>
    <x v="206"/>
    <x v="206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x v="0"/>
    <x v="3"/>
    <x v="170"/>
    <x v="207"/>
    <x v="207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x v="0"/>
    <x v="3"/>
    <x v="121"/>
    <x v="208"/>
    <x v="208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x v="0"/>
    <x v="3"/>
    <x v="121"/>
    <x v="209"/>
    <x v="209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x v="0"/>
    <x v="3"/>
    <x v="171"/>
    <x v="210"/>
    <x v="210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x v="0"/>
    <x v="3"/>
    <x v="172"/>
    <x v="211"/>
    <x v="211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x v="0"/>
    <x v="3"/>
    <x v="120"/>
    <x v="212"/>
    <x v="212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x v="0"/>
    <x v="3"/>
    <x v="135"/>
    <x v="213"/>
    <x v="21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x v="0"/>
    <x v="3"/>
    <x v="120"/>
    <x v="214"/>
    <x v="214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x v="0"/>
    <x v="3"/>
    <x v="119"/>
    <x v="215"/>
    <x v="215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x v="0"/>
    <x v="3"/>
    <x v="173"/>
    <x v="216"/>
    <x v="216"/>
  </r>
  <r>
    <n v="217"/>
    <x v="217"/>
    <s v="A roadmovie by paw"/>
    <x v="57"/>
    <x v="172"/>
    <x v="2"/>
    <x v="11"/>
    <s v="SEK"/>
    <n v="1419780149"/>
    <n v="1417101749"/>
    <b v="0"/>
    <n v="38"/>
    <b v="0"/>
    <s v="film &amp; video/drama"/>
    <x v="0"/>
    <x v="3"/>
    <x v="174"/>
    <x v="217"/>
    <x v="217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x v="0"/>
    <x v="3"/>
    <x v="101"/>
    <x v="218"/>
    <x v="218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x v="0"/>
    <x v="3"/>
    <x v="175"/>
    <x v="219"/>
    <x v="219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x v="0"/>
    <x v="3"/>
    <x v="176"/>
    <x v="220"/>
    <x v="220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x v="0"/>
    <x v="3"/>
    <x v="121"/>
    <x v="221"/>
    <x v="221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x v="0"/>
    <x v="3"/>
    <x v="177"/>
    <x v="222"/>
    <x v="222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x v="0"/>
    <x v="3"/>
    <x v="121"/>
    <x v="223"/>
    <x v="22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x v="0"/>
    <x v="3"/>
    <x v="121"/>
    <x v="224"/>
    <x v="224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x v="0"/>
    <x v="3"/>
    <x v="121"/>
    <x v="225"/>
    <x v="225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x v="0"/>
    <x v="3"/>
    <x v="178"/>
    <x v="226"/>
    <x v="226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x v="0"/>
    <x v="3"/>
    <x v="121"/>
    <x v="227"/>
    <x v="227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x v="0"/>
    <x v="3"/>
    <x v="121"/>
    <x v="228"/>
    <x v="228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x v="0"/>
    <x v="3"/>
    <x v="121"/>
    <x v="229"/>
    <x v="229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x v="0"/>
    <x v="3"/>
    <x v="179"/>
    <x v="230"/>
    <x v="230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x v="0"/>
    <x v="3"/>
    <x v="121"/>
    <x v="231"/>
    <x v="231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x v="0"/>
    <x v="3"/>
    <x v="180"/>
    <x v="232"/>
    <x v="232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x v="0"/>
    <x v="3"/>
    <x v="121"/>
    <x v="233"/>
    <x v="23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x v="0"/>
    <x v="3"/>
    <x v="181"/>
    <x v="234"/>
    <x v="234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x v="0"/>
    <x v="3"/>
    <x v="121"/>
    <x v="235"/>
    <x v="235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x v="0"/>
    <x v="3"/>
    <x v="121"/>
    <x v="236"/>
    <x v="236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x v="0"/>
    <x v="3"/>
    <x v="73"/>
    <x v="237"/>
    <x v="237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x v="0"/>
    <x v="3"/>
    <x v="121"/>
    <x v="238"/>
    <x v="238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x v="0"/>
    <x v="3"/>
    <x v="73"/>
    <x v="239"/>
    <x v="239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x v="0"/>
    <x v="4"/>
    <x v="182"/>
    <x v="240"/>
    <x v="240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x v="0"/>
    <x v="4"/>
    <x v="183"/>
    <x v="241"/>
    <x v="241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x v="0"/>
    <x v="4"/>
    <x v="184"/>
    <x v="242"/>
    <x v="242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x v="0"/>
    <x v="4"/>
    <x v="185"/>
    <x v="243"/>
    <x v="243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x v="0"/>
    <x v="4"/>
    <x v="186"/>
    <x v="244"/>
    <x v="24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x v="0"/>
    <x v="4"/>
    <x v="187"/>
    <x v="245"/>
    <x v="245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x v="0"/>
    <x v="4"/>
    <x v="188"/>
    <x v="246"/>
    <x v="246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x v="0"/>
    <x v="4"/>
    <x v="189"/>
    <x v="247"/>
    <x v="247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x v="0"/>
    <x v="4"/>
    <x v="190"/>
    <x v="248"/>
    <x v="248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x v="0"/>
    <x v="4"/>
    <x v="191"/>
    <x v="249"/>
    <x v="249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x v="0"/>
    <x v="4"/>
    <x v="192"/>
    <x v="250"/>
    <x v="250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x v="0"/>
    <x v="4"/>
    <x v="193"/>
    <x v="251"/>
    <x v="251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x v="0"/>
    <x v="4"/>
    <x v="194"/>
    <x v="252"/>
    <x v="252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x v="0"/>
    <x v="4"/>
    <x v="195"/>
    <x v="253"/>
    <x v="253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x v="0"/>
    <x v="4"/>
    <x v="196"/>
    <x v="254"/>
    <x v="25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x v="0"/>
    <x v="4"/>
    <x v="197"/>
    <x v="255"/>
    <x v="255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x v="0"/>
    <x v="4"/>
    <x v="198"/>
    <x v="256"/>
    <x v="256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x v="0"/>
    <x v="4"/>
    <x v="199"/>
    <x v="257"/>
    <x v="257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x v="0"/>
    <x v="4"/>
    <x v="200"/>
    <x v="258"/>
    <x v="258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x v="0"/>
    <x v="4"/>
    <x v="201"/>
    <x v="259"/>
    <x v="259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x v="0"/>
    <x v="4"/>
    <x v="202"/>
    <x v="260"/>
    <x v="260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x v="0"/>
    <x v="4"/>
    <x v="203"/>
    <x v="261"/>
    <x v="261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x v="0"/>
    <x v="4"/>
    <x v="204"/>
    <x v="262"/>
    <x v="262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x v="0"/>
    <x v="4"/>
    <x v="205"/>
    <x v="263"/>
    <x v="263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x v="0"/>
    <x v="4"/>
    <x v="206"/>
    <x v="264"/>
    <x v="26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x v="0"/>
    <x v="4"/>
    <x v="207"/>
    <x v="265"/>
    <x v="265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x v="0"/>
    <x v="4"/>
    <x v="208"/>
    <x v="266"/>
    <x v="266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x v="0"/>
    <x v="4"/>
    <x v="209"/>
    <x v="267"/>
    <x v="267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x v="0"/>
    <x v="4"/>
    <x v="210"/>
    <x v="268"/>
    <x v="26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x v="0"/>
    <x v="4"/>
    <x v="211"/>
    <x v="269"/>
    <x v="269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x v="0"/>
    <x v="4"/>
    <x v="212"/>
    <x v="270"/>
    <x v="270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x v="0"/>
    <x v="4"/>
    <x v="213"/>
    <x v="271"/>
    <x v="271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x v="0"/>
    <x v="4"/>
    <x v="214"/>
    <x v="272"/>
    <x v="272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x v="0"/>
    <x v="4"/>
    <x v="215"/>
    <x v="273"/>
    <x v="273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x v="0"/>
    <x v="4"/>
    <x v="216"/>
    <x v="274"/>
    <x v="27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x v="0"/>
    <x v="4"/>
    <x v="217"/>
    <x v="275"/>
    <x v="275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x v="0"/>
    <x v="4"/>
    <x v="218"/>
    <x v="276"/>
    <x v="276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x v="0"/>
    <x v="4"/>
    <x v="219"/>
    <x v="277"/>
    <x v="277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x v="0"/>
    <x v="4"/>
    <x v="220"/>
    <x v="278"/>
    <x v="278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x v="0"/>
    <x v="4"/>
    <x v="221"/>
    <x v="279"/>
    <x v="279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x v="0"/>
    <x v="4"/>
    <x v="222"/>
    <x v="280"/>
    <x v="280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x v="0"/>
    <x v="4"/>
    <x v="223"/>
    <x v="281"/>
    <x v="281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x v="0"/>
    <x v="4"/>
    <x v="224"/>
    <x v="282"/>
    <x v="282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x v="0"/>
    <x v="4"/>
    <x v="225"/>
    <x v="283"/>
    <x v="283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x v="0"/>
    <x v="4"/>
    <x v="226"/>
    <x v="284"/>
    <x v="28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x v="0"/>
    <x v="4"/>
    <x v="227"/>
    <x v="285"/>
    <x v="285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x v="0"/>
    <x v="4"/>
    <x v="228"/>
    <x v="286"/>
    <x v="286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x v="0"/>
    <x v="4"/>
    <x v="229"/>
    <x v="287"/>
    <x v="287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x v="0"/>
    <x v="4"/>
    <x v="230"/>
    <x v="288"/>
    <x v="288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x v="0"/>
    <x v="4"/>
    <x v="231"/>
    <x v="289"/>
    <x v="289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x v="0"/>
    <x v="4"/>
    <x v="232"/>
    <x v="290"/>
    <x v="290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x v="0"/>
    <x v="4"/>
    <x v="233"/>
    <x v="291"/>
    <x v="291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x v="0"/>
    <x v="4"/>
    <x v="234"/>
    <x v="292"/>
    <x v="292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x v="0"/>
    <x v="4"/>
    <x v="235"/>
    <x v="293"/>
    <x v="293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x v="0"/>
    <x v="4"/>
    <x v="101"/>
    <x v="294"/>
    <x v="29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x v="0"/>
    <x v="4"/>
    <x v="236"/>
    <x v="295"/>
    <x v="295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x v="0"/>
    <x v="4"/>
    <x v="237"/>
    <x v="296"/>
    <x v="296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x v="0"/>
    <x v="4"/>
    <x v="238"/>
    <x v="297"/>
    <x v="297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x v="0"/>
    <x v="4"/>
    <x v="239"/>
    <x v="298"/>
    <x v="298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x v="0"/>
    <x v="4"/>
    <x v="240"/>
    <x v="299"/>
    <x v="299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x v="0"/>
    <x v="4"/>
    <x v="241"/>
    <x v="300"/>
    <x v="300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x v="0"/>
    <x v="4"/>
    <x v="242"/>
    <x v="301"/>
    <x v="301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x v="0"/>
    <x v="4"/>
    <x v="243"/>
    <x v="302"/>
    <x v="302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x v="0"/>
    <x v="4"/>
    <x v="244"/>
    <x v="303"/>
    <x v="303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x v="0"/>
    <x v="4"/>
    <x v="245"/>
    <x v="304"/>
    <x v="30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x v="0"/>
    <x v="4"/>
    <x v="246"/>
    <x v="305"/>
    <x v="305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x v="0"/>
    <x v="4"/>
    <x v="247"/>
    <x v="306"/>
    <x v="306"/>
  </r>
  <r>
    <n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x v="0"/>
    <x v="4"/>
    <x v="248"/>
    <x v="307"/>
    <x v="307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x v="0"/>
    <x v="4"/>
    <x v="249"/>
    <x v="308"/>
    <x v="308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x v="0"/>
    <x v="4"/>
    <x v="250"/>
    <x v="309"/>
    <x v="309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x v="0"/>
    <x v="4"/>
    <x v="251"/>
    <x v="310"/>
    <x v="310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x v="0"/>
    <x v="4"/>
    <x v="252"/>
    <x v="311"/>
    <x v="311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x v="0"/>
    <x v="4"/>
    <x v="253"/>
    <x v="312"/>
    <x v="312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x v="0"/>
    <x v="4"/>
    <x v="181"/>
    <x v="313"/>
    <x v="313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x v="0"/>
    <x v="4"/>
    <x v="254"/>
    <x v="314"/>
    <x v="31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x v="0"/>
    <x v="4"/>
    <x v="255"/>
    <x v="315"/>
    <x v="315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x v="0"/>
    <x v="4"/>
    <x v="256"/>
    <x v="316"/>
    <x v="316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x v="0"/>
    <x v="4"/>
    <x v="257"/>
    <x v="317"/>
    <x v="317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x v="0"/>
    <x v="4"/>
    <x v="34"/>
    <x v="318"/>
    <x v="318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x v="0"/>
    <x v="4"/>
    <x v="258"/>
    <x v="319"/>
    <x v="319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x v="0"/>
    <x v="4"/>
    <x v="259"/>
    <x v="320"/>
    <x v="320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x v="0"/>
    <x v="4"/>
    <x v="260"/>
    <x v="321"/>
    <x v="321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x v="0"/>
    <x v="4"/>
    <x v="261"/>
    <x v="322"/>
    <x v="322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x v="0"/>
    <x v="4"/>
    <x v="262"/>
    <x v="323"/>
    <x v="323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x v="0"/>
    <x v="4"/>
    <x v="263"/>
    <x v="324"/>
    <x v="32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x v="0"/>
    <x v="4"/>
    <x v="264"/>
    <x v="325"/>
    <x v="325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x v="0"/>
    <x v="4"/>
    <x v="265"/>
    <x v="326"/>
    <x v="326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x v="0"/>
    <x v="4"/>
    <x v="266"/>
    <x v="327"/>
    <x v="327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x v="0"/>
    <x v="4"/>
    <x v="267"/>
    <x v="328"/>
    <x v="328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x v="0"/>
    <x v="4"/>
    <x v="268"/>
    <x v="329"/>
    <x v="329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x v="0"/>
    <x v="4"/>
    <x v="269"/>
    <x v="330"/>
    <x v="330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x v="0"/>
    <x v="4"/>
    <x v="270"/>
    <x v="331"/>
    <x v="331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x v="0"/>
    <x v="4"/>
    <x v="271"/>
    <x v="332"/>
    <x v="332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x v="0"/>
    <x v="4"/>
    <x v="272"/>
    <x v="333"/>
    <x v="333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x v="0"/>
    <x v="4"/>
    <x v="273"/>
    <x v="334"/>
    <x v="33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x v="0"/>
    <x v="4"/>
    <x v="274"/>
    <x v="335"/>
    <x v="335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x v="0"/>
    <x v="4"/>
    <x v="275"/>
    <x v="336"/>
    <x v="336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x v="0"/>
    <x v="4"/>
    <x v="276"/>
    <x v="337"/>
    <x v="337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x v="0"/>
    <x v="4"/>
    <x v="277"/>
    <x v="338"/>
    <x v="338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x v="0"/>
    <x v="4"/>
    <x v="278"/>
    <x v="339"/>
    <x v="339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x v="0"/>
    <x v="4"/>
    <x v="279"/>
    <x v="340"/>
    <x v="340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x v="0"/>
    <x v="4"/>
    <x v="280"/>
    <x v="341"/>
    <x v="341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x v="0"/>
    <x v="4"/>
    <x v="281"/>
    <x v="342"/>
    <x v="342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x v="0"/>
    <x v="4"/>
    <x v="282"/>
    <x v="343"/>
    <x v="343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x v="0"/>
    <x v="4"/>
    <x v="283"/>
    <x v="344"/>
    <x v="34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x v="0"/>
    <x v="4"/>
    <x v="284"/>
    <x v="345"/>
    <x v="345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x v="0"/>
    <x v="4"/>
    <x v="285"/>
    <x v="346"/>
    <x v="346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x v="0"/>
    <x v="4"/>
    <x v="286"/>
    <x v="347"/>
    <x v="347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x v="0"/>
    <x v="4"/>
    <x v="287"/>
    <x v="348"/>
    <x v="348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x v="0"/>
    <x v="4"/>
    <x v="288"/>
    <x v="349"/>
    <x v="349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x v="0"/>
    <x v="4"/>
    <x v="289"/>
    <x v="350"/>
    <x v="350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x v="0"/>
    <x v="4"/>
    <x v="290"/>
    <x v="351"/>
    <x v="351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x v="0"/>
    <x v="4"/>
    <x v="291"/>
    <x v="352"/>
    <x v="352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x v="0"/>
    <x v="4"/>
    <x v="292"/>
    <x v="353"/>
    <x v="353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x v="0"/>
    <x v="4"/>
    <x v="293"/>
    <x v="354"/>
    <x v="35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x v="0"/>
    <x v="4"/>
    <x v="294"/>
    <x v="355"/>
    <x v="355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x v="0"/>
    <x v="4"/>
    <x v="295"/>
    <x v="356"/>
    <x v="356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x v="0"/>
    <x v="4"/>
    <x v="296"/>
    <x v="357"/>
    <x v="357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x v="0"/>
    <x v="4"/>
    <x v="297"/>
    <x v="358"/>
    <x v="358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x v="0"/>
    <x v="4"/>
    <x v="298"/>
    <x v="359"/>
    <x v="359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x v="0"/>
    <x v="4"/>
    <x v="299"/>
    <x v="360"/>
    <x v="360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x v="0"/>
    <x v="4"/>
    <x v="300"/>
    <x v="361"/>
    <x v="361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x v="0"/>
    <x v="4"/>
    <x v="301"/>
    <x v="362"/>
    <x v="362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x v="0"/>
    <x v="4"/>
    <x v="302"/>
    <x v="363"/>
    <x v="363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x v="0"/>
    <x v="4"/>
    <x v="303"/>
    <x v="364"/>
    <x v="36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x v="0"/>
    <x v="4"/>
    <x v="304"/>
    <x v="365"/>
    <x v="365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x v="0"/>
    <x v="4"/>
    <x v="305"/>
    <x v="366"/>
    <x v="366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x v="0"/>
    <x v="4"/>
    <x v="306"/>
    <x v="367"/>
    <x v="367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x v="0"/>
    <x v="4"/>
    <x v="307"/>
    <x v="368"/>
    <x v="368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x v="0"/>
    <x v="4"/>
    <x v="308"/>
    <x v="369"/>
    <x v="369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x v="0"/>
    <x v="4"/>
    <x v="309"/>
    <x v="370"/>
    <x v="370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x v="0"/>
    <x v="4"/>
    <x v="310"/>
    <x v="371"/>
    <x v="371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x v="0"/>
    <x v="4"/>
    <x v="311"/>
    <x v="372"/>
    <x v="372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x v="0"/>
    <x v="4"/>
    <x v="312"/>
    <x v="373"/>
    <x v="373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x v="0"/>
    <x v="4"/>
    <x v="313"/>
    <x v="374"/>
    <x v="37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x v="0"/>
    <x v="4"/>
    <x v="314"/>
    <x v="375"/>
    <x v="375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x v="0"/>
    <x v="4"/>
    <x v="315"/>
    <x v="376"/>
    <x v="376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x v="0"/>
    <x v="4"/>
    <x v="316"/>
    <x v="377"/>
    <x v="377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x v="0"/>
    <x v="4"/>
    <x v="317"/>
    <x v="378"/>
    <x v="378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x v="0"/>
    <x v="4"/>
    <x v="318"/>
    <x v="379"/>
    <x v="379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x v="0"/>
    <x v="4"/>
    <x v="319"/>
    <x v="380"/>
    <x v="380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x v="0"/>
    <x v="4"/>
    <x v="320"/>
    <x v="381"/>
    <x v="381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x v="0"/>
    <x v="4"/>
    <x v="321"/>
    <x v="382"/>
    <x v="382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x v="0"/>
    <x v="4"/>
    <x v="322"/>
    <x v="383"/>
    <x v="383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x v="0"/>
    <x v="4"/>
    <x v="323"/>
    <x v="384"/>
    <x v="38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x v="0"/>
    <x v="4"/>
    <x v="324"/>
    <x v="385"/>
    <x v="385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x v="0"/>
    <x v="4"/>
    <x v="325"/>
    <x v="386"/>
    <x v="386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x v="0"/>
    <x v="4"/>
    <x v="326"/>
    <x v="387"/>
    <x v="387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x v="0"/>
    <x v="4"/>
    <x v="327"/>
    <x v="388"/>
    <x v="388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x v="0"/>
    <x v="4"/>
    <x v="328"/>
    <x v="389"/>
    <x v="389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x v="0"/>
    <x v="4"/>
    <x v="84"/>
    <x v="390"/>
    <x v="390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x v="0"/>
    <x v="4"/>
    <x v="329"/>
    <x v="391"/>
    <x v="391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x v="0"/>
    <x v="4"/>
    <x v="330"/>
    <x v="392"/>
    <x v="392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x v="0"/>
    <x v="4"/>
    <x v="331"/>
    <x v="393"/>
    <x v="393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x v="0"/>
    <x v="4"/>
    <x v="332"/>
    <x v="394"/>
    <x v="39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x v="0"/>
    <x v="4"/>
    <x v="333"/>
    <x v="395"/>
    <x v="395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x v="0"/>
    <x v="4"/>
    <x v="334"/>
    <x v="396"/>
    <x v="39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x v="0"/>
    <x v="4"/>
    <x v="335"/>
    <x v="397"/>
    <x v="397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x v="0"/>
    <x v="4"/>
    <x v="336"/>
    <x v="398"/>
    <x v="398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x v="0"/>
    <x v="4"/>
    <x v="337"/>
    <x v="399"/>
    <x v="399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x v="0"/>
    <x v="4"/>
    <x v="338"/>
    <x v="400"/>
    <x v="400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x v="0"/>
    <x v="4"/>
    <x v="339"/>
    <x v="401"/>
    <x v="401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x v="0"/>
    <x v="4"/>
    <x v="340"/>
    <x v="402"/>
    <x v="402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x v="0"/>
    <x v="4"/>
    <x v="341"/>
    <x v="403"/>
    <x v="403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x v="0"/>
    <x v="4"/>
    <x v="342"/>
    <x v="404"/>
    <x v="40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x v="0"/>
    <x v="4"/>
    <x v="343"/>
    <x v="405"/>
    <x v="405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x v="0"/>
    <x v="4"/>
    <x v="344"/>
    <x v="406"/>
    <x v="406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x v="0"/>
    <x v="4"/>
    <x v="345"/>
    <x v="407"/>
    <x v="407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x v="0"/>
    <x v="4"/>
    <x v="346"/>
    <x v="408"/>
    <x v="408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x v="0"/>
    <x v="4"/>
    <x v="347"/>
    <x v="409"/>
    <x v="409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x v="0"/>
    <x v="4"/>
    <x v="348"/>
    <x v="410"/>
    <x v="410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x v="0"/>
    <x v="4"/>
    <x v="349"/>
    <x v="411"/>
    <x v="411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x v="0"/>
    <x v="4"/>
    <x v="350"/>
    <x v="412"/>
    <x v="412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x v="0"/>
    <x v="4"/>
    <x v="351"/>
    <x v="413"/>
    <x v="413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x v="0"/>
    <x v="4"/>
    <x v="352"/>
    <x v="414"/>
    <x v="41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x v="0"/>
    <x v="4"/>
    <x v="353"/>
    <x v="415"/>
    <x v="415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x v="0"/>
    <x v="4"/>
    <x v="354"/>
    <x v="416"/>
    <x v="416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x v="0"/>
    <x v="4"/>
    <x v="355"/>
    <x v="417"/>
    <x v="417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x v="0"/>
    <x v="4"/>
    <x v="356"/>
    <x v="418"/>
    <x v="418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x v="0"/>
    <x v="4"/>
    <x v="357"/>
    <x v="419"/>
    <x v="419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x v="0"/>
    <x v="5"/>
    <x v="358"/>
    <x v="420"/>
    <x v="420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x v="0"/>
    <x v="5"/>
    <x v="359"/>
    <x v="421"/>
    <x v="421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x v="0"/>
    <x v="5"/>
    <x v="360"/>
    <x v="422"/>
    <x v="422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x v="0"/>
    <x v="5"/>
    <x v="361"/>
    <x v="423"/>
    <x v="423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x v="0"/>
    <x v="5"/>
    <x v="99"/>
    <x v="424"/>
    <x v="424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x v="0"/>
    <x v="5"/>
    <x v="362"/>
    <x v="425"/>
    <x v="42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x v="0"/>
    <x v="5"/>
    <x v="363"/>
    <x v="426"/>
    <x v="426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x v="0"/>
    <x v="5"/>
    <x v="121"/>
    <x v="427"/>
    <x v="427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x v="0"/>
    <x v="5"/>
    <x v="364"/>
    <x v="428"/>
    <x v="428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x v="0"/>
    <x v="5"/>
    <x v="121"/>
    <x v="429"/>
    <x v="429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x v="0"/>
    <x v="5"/>
    <x v="365"/>
    <x v="430"/>
    <x v="430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x v="0"/>
    <x v="5"/>
    <x v="366"/>
    <x v="431"/>
    <x v="431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x v="0"/>
    <x v="5"/>
    <x v="367"/>
    <x v="432"/>
    <x v="432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x v="0"/>
    <x v="5"/>
    <x v="121"/>
    <x v="433"/>
    <x v="433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x v="0"/>
    <x v="5"/>
    <x v="368"/>
    <x v="434"/>
    <x v="434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x v="0"/>
    <x v="5"/>
    <x v="120"/>
    <x v="435"/>
    <x v="43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x v="0"/>
    <x v="5"/>
    <x v="121"/>
    <x v="436"/>
    <x v="436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x v="0"/>
    <x v="5"/>
    <x v="121"/>
    <x v="437"/>
    <x v="437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x v="0"/>
    <x v="5"/>
    <x v="369"/>
    <x v="438"/>
    <x v="438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x v="0"/>
    <x v="5"/>
    <x v="121"/>
    <x v="439"/>
    <x v="439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x v="0"/>
    <x v="5"/>
    <x v="144"/>
    <x v="440"/>
    <x v="440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x v="0"/>
    <x v="5"/>
    <x v="121"/>
    <x v="441"/>
    <x v="441"/>
  </r>
  <r>
    <n v="442"/>
    <x v="442"/>
    <s v="Doomsday is here"/>
    <x v="73"/>
    <x v="368"/>
    <x v="2"/>
    <x v="0"/>
    <s v="USD"/>
    <n v="1424380783"/>
    <n v="1421788783"/>
    <b v="0"/>
    <n v="17"/>
    <b v="0"/>
    <s v="film &amp; video/animation"/>
    <x v="0"/>
    <x v="5"/>
    <x v="370"/>
    <x v="442"/>
    <x v="442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x v="0"/>
    <x v="5"/>
    <x v="144"/>
    <x v="443"/>
    <x v="443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x v="0"/>
    <x v="5"/>
    <x v="73"/>
    <x v="444"/>
    <x v="444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x v="0"/>
    <x v="5"/>
    <x v="120"/>
    <x v="445"/>
    <x v="44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x v="0"/>
    <x v="5"/>
    <x v="371"/>
    <x v="446"/>
    <x v="446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x v="0"/>
    <x v="5"/>
    <x v="144"/>
    <x v="447"/>
    <x v="447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x v="0"/>
    <x v="5"/>
    <x v="372"/>
    <x v="448"/>
    <x v="448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x v="0"/>
    <x v="5"/>
    <x v="373"/>
    <x v="449"/>
    <x v="449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x v="0"/>
    <x v="5"/>
    <x v="374"/>
    <x v="450"/>
    <x v="450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x v="0"/>
    <x v="5"/>
    <x v="121"/>
    <x v="451"/>
    <x v="451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x v="0"/>
    <x v="5"/>
    <x v="375"/>
    <x v="452"/>
    <x v="452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x v="0"/>
    <x v="5"/>
    <x v="31"/>
    <x v="453"/>
    <x v="453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x v="0"/>
    <x v="5"/>
    <x v="376"/>
    <x v="454"/>
    <x v="454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x v="0"/>
    <x v="5"/>
    <x v="377"/>
    <x v="455"/>
    <x v="45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x v="0"/>
    <x v="5"/>
    <x v="378"/>
    <x v="456"/>
    <x v="456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x v="0"/>
    <x v="5"/>
    <x v="121"/>
    <x v="457"/>
    <x v="457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x v="0"/>
    <x v="5"/>
    <x v="379"/>
    <x v="458"/>
    <x v="458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x v="0"/>
    <x v="5"/>
    <x v="380"/>
    <x v="459"/>
    <x v="459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x v="0"/>
    <x v="5"/>
    <x v="381"/>
    <x v="460"/>
    <x v="460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x v="0"/>
    <x v="5"/>
    <x v="121"/>
    <x v="461"/>
    <x v="461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x v="0"/>
    <x v="5"/>
    <x v="121"/>
    <x v="462"/>
    <x v="462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x v="0"/>
    <x v="5"/>
    <x v="382"/>
    <x v="463"/>
    <x v="463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x v="0"/>
    <x v="5"/>
    <x v="120"/>
    <x v="464"/>
    <x v="464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x v="0"/>
    <x v="5"/>
    <x v="383"/>
    <x v="465"/>
    <x v="46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x v="0"/>
    <x v="5"/>
    <x v="384"/>
    <x v="466"/>
    <x v="466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x v="0"/>
    <x v="5"/>
    <x v="385"/>
    <x v="467"/>
    <x v="467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x v="0"/>
    <x v="5"/>
    <x v="121"/>
    <x v="468"/>
    <x v="468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x v="0"/>
    <x v="5"/>
    <x v="121"/>
    <x v="469"/>
    <x v="469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x v="0"/>
    <x v="5"/>
    <x v="156"/>
    <x v="470"/>
    <x v="470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x v="0"/>
    <x v="5"/>
    <x v="386"/>
    <x v="471"/>
    <x v="471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x v="0"/>
    <x v="5"/>
    <x v="387"/>
    <x v="472"/>
    <x v="472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x v="0"/>
    <x v="5"/>
    <x v="242"/>
    <x v="473"/>
    <x v="473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x v="0"/>
    <x v="5"/>
    <x v="120"/>
    <x v="474"/>
    <x v="474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x v="0"/>
    <x v="5"/>
    <x v="121"/>
    <x v="475"/>
    <x v="47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x v="0"/>
    <x v="5"/>
    <x v="388"/>
    <x v="476"/>
    <x v="476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x v="0"/>
    <x v="5"/>
    <x v="121"/>
    <x v="477"/>
    <x v="477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x v="0"/>
    <x v="5"/>
    <x v="121"/>
    <x v="478"/>
    <x v="478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x v="0"/>
    <x v="5"/>
    <x v="389"/>
    <x v="479"/>
    <x v="479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x v="0"/>
    <x v="5"/>
    <x v="390"/>
    <x v="480"/>
    <x v="480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x v="0"/>
    <x v="5"/>
    <x v="391"/>
    <x v="481"/>
    <x v="481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x v="0"/>
    <x v="5"/>
    <x v="119"/>
    <x v="482"/>
    <x v="482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x v="0"/>
    <x v="5"/>
    <x v="392"/>
    <x v="483"/>
    <x v="483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x v="0"/>
    <x v="5"/>
    <x v="393"/>
    <x v="484"/>
    <x v="484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x v="0"/>
    <x v="5"/>
    <x v="394"/>
    <x v="485"/>
    <x v="48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x v="0"/>
    <x v="5"/>
    <x v="73"/>
    <x v="486"/>
    <x v="486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x v="0"/>
    <x v="5"/>
    <x v="121"/>
    <x v="487"/>
    <x v="487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x v="0"/>
    <x v="5"/>
    <x v="121"/>
    <x v="488"/>
    <x v="488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x v="0"/>
    <x v="5"/>
    <x v="395"/>
    <x v="489"/>
    <x v="489"/>
  </r>
  <r>
    <n v="490"/>
    <x v="490"/>
    <s v="Cancelled"/>
    <x v="28"/>
    <x v="117"/>
    <x v="2"/>
    <x v="0"/>
    <s v="USD"/>
    <n v="1345677285"/>
    <n v="1343085285"/>
    <b v="0"/>
    <n v="0"/>
    <b v="0"/>
    <s v="film &amp; video/animation"/>
    <x v="0"/>
    <x v="5"/>
    <x v="121"/>
    <x v="490"/>
    <x v="490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x v="0"/>
    <x v="5"/>
    <x v="121"/>
    <x v="491"/>
    <x v="491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x v="0"/>
    <x v="5"/>
    <x v="121"/>
    <x v="492"/>
    <x v="492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x v="0"/>
    <x v="5"/>
    <x v="121"/>
    <x v="493"/>
    <x v="493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x v="0"/>
    <x v="5"/>
    <x v="396"/>
    <x v="494"/>
    <x v="494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x v="0"/>
    <x v="5"/>
    <x v="121"/>
    <x v="495"/>
    <x v="49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x v="0"/>
    <x v="5"/>
    <x v="120"/>
    <x v="496"/>
    <x v="496"/>
  </r>
  <r>
    <n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x v="0"/>
    <x v="5"/>
    <x v="119"/>
    <x v="497"/>
    <x v="497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x v="0"/>
    <x v="5"/>
    <x v="397"/>
    <x v="498"/>
    <x v="498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x v="0"/>
    <x v="5"/>
    <x v="398"/>
    <x v="499"/>
    <x v="499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x v="0"/>
    <x v="5"/>
    <x v="399"/>
    <x v="500"/>
    <x v="500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x v="0"/>
    <x v="5"/>
    <x v="121"/>
    <x v="501"/>
    <x v="501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x v="0"/>
    <x v="5"/>
    <x v="400"/>
    <x v="502"/>
    <x v="502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x v="0"/>
    <x v="5"/>
    <x v="401"/>
    <x v="503"/>
    <x v="503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x v="0"/>
    <x v="5"/>
    <x v="402"/>
    <x v="504"/>
    <x v="504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x v="0"/>
    <x v="5"/>
    <x v="403"/>
    <x v="505"/>
    <x v="50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x v="0"/>
    <x v="5"/>
    <x v="404"/>
    <x v="506"/>
    <x v="506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x v="0"/>
    <x v="5"/>
    <x v="405"/>
    <x v="507"/>
    <x v="507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x v="0"/>
    <x v="5"/>
    <x v="44"/>
    <x v="508"/>
    <x v="508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x v="0"/>
    <x v="5"/>
    <x v="119"/>
    <x v="509"/>
    <x v="509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x v="0"/>
    <x v="5"/>
    <x v="121"/>
    <x v="510"/>
    <x v="510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x v="0"/>
    <x v="5"/>
    <x v="179"/>
    <x v="511"/>
    <x v="511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x v="0"/>
    <x v="5"/>
    <x v="148"/>
    <x v="512"/>
    <x v="512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x v="0"/>
    <x v="5"/>
    <x v="406"/>
    <x v="513"/>
    <x v="513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x v="0"/>
    <x v="5"/>
    <x v="407"/>
    <x v="514"/>
    <x v="514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x v="0"/>
    <x v="5"/>
    <x v="408"/>
    <x v="515"/>
    <x v="51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x v="0"/>
    <x v="5"/>
    <x v="121"/>
    <x v="516"/>
    <x v="516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x v="0"/>
    <x v="5"/>
    <x v="409"/>
    <x v="517"/>
    <x v="517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x v="0"/>
    <x v="5"/>
    <x v="121"/>
    <x v="518"/>
    <x v="518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x v="0"/>
    <x v="5"/>
    <x v="410"/>
    <x v="519"/>
    <x v="519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x v="1"/>
    <x v="6"/>
    <x v="411"/>
    <x v="520"/>
    <x v="520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x v="1"/>
    <x v="6"/>
    <x v="412"/>
    <x v="521"/>
    <x v="521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x v="1"/>
    <x v="6"/>
    <x v="413"/>
    <x v="522"/>
    <x v="522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x v="1"/>
    <x v="6"/>
    <x v="414"/>
    <x v="523"/>
    <x v="523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x v="1"/>
    <x v="6"/>
    <x v="415"/>
    <x v="524"/>
    <x v="524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x v="1"/>
    <x v="6"/>
    <x v="416"/>
    <x v="525"/>
    <x v="525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x v="1"/>
    <x v="6"/>
    <x v="417"/>
    <x v="526"/>
    <x v="52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x v="1"/>
    <x v="6"/>
    <x v="418"/>
    <x v="527"/>
    <x v="527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x v="1"/>
    <x v="6"/>
    <x v="419"/>
    <x v="528"/>
    <x v="528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x v="1"/>
    <x v="6"/>
    <x v="420"/>
    <x v="529"/>
    <x v="529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x v="1"/>
    <x v="6"/>
    <x v="421"/>
    <x v="530"/>
    <x v="530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x v="1"/>
    <x v="6"/>
    <x v="422"/>
    <x v="531"/>
    <x v="531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x v="1"/>
    <x v="6"/>
    <x v="423"/>
    <x v="532"/>
    <x v="532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x v="1"/>
    <x v="6"/>
    <x v="424"/>
    <x v="533"/>
    <x v="533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x v="1"/>
    <x v="6"/>
    <x v="425"/>
    <x v="534"/>
    <x v="534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x v="1"/>
    <x v="6"/>
    <x v="426"/>
    <x v="535"/>
    <x v="535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x v="1"/>
    <x v="6"/>
    <x v="427"/>
    <x v="536"/>
    <x v="53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x v="1"/>
    <x v="6"/>
    <x v="428"/>
    <x v="537"/>
    <x v="537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x v="1"/>
    <x v="6"/>
    <x v="429"/>
    <x v="538"/>
    <x v="538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x v="1"/>
    <x v="6"/>
    <x v="430"/>
    <x v="539"/>
    <x v="539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x v="2"/>
    <x v="7"/>
    <x v="120"/>
    <x v="540"/>
    <x v="540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x v="2"/>
    <x v="7"/>
    <x v="380"/>
    <x v="541"/>
    <x v="541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x v="2"/>
    <x v="7"/>
    <x v="120"/>
    <x v="542"/>
    <x v="542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x v="2"/>
    <x v="7"/>
    <x v="431"/>
    <x v="543"/>
    <x v="543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x v="2"/>
    <x v="7"/>
    <x v="362"/>
    <x v="544"/>
    <x v="544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x v="2"/>
    <x v="7"/>
    <x v="432"/>
    <x v="545"/>
    <x v="545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x v="2"/>
    <x v="7"/>
    <x v="433"/>
    <x v="546"/>
    <x v="546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x v="2"/>
    <x v="7"/>
    <x v="121"/>
    <x v="547"/>
    <x v="54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x v="2"/>
    <x v="7"/>
    <x v="373"/>
    <x v="548"/>
    <x v="548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x v="2"/>
    <x v="7"/>
    <x v="434"/>
    <x v="549"/>
    <x v="549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x v="2"/>
    <x v="7"/>
    <x v="435"/>
    <x v="550"/>
    <x v="550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x v="2"/>
    <x v="7"/>
    <x v="436"/>
    <x v="551"/>
    <x v="551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x v="2"/>
    <x v="7"/>
    <x v="121"/>
    <x v="552"/>
    <x v="552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x v="2"/>
    <x v="7"/>
    <x v="372"/>
    <x v="553"/>
    <x v="553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x v="2"/>
    <x v="7"/>
    <x v="437"/>
    <x v="554"/>
    <x v="554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x v="2"/>
    <x v="7"/>
    <x v="121"/>
    <x v="555"/>
    <x v="555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x v="2"/>
    <x v="7"/>
    <x v="438"/>
    <x v="556"/>
    <x v="556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x v="2"/>
    <x v="7"/>
    <x v="439"/>
    <x v="557"/>
    <x v="55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x v="2"/>
    <x v="7"/>
    <x v="121"/>
    <x v="558"/>
    <x v="558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x v="2"/>
    <x v="7"/>
    <x v="73"/>
    <x v="559"/>
    <x v="559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x v="2"/>
    <x v="7"/>
    <x v="143"/>
    <x v="560"/>
    <x v="560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x v="2"/>
    <x v="7"/>
    <x v="440"/>
    <x v="561"/>
    <x v="561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x v="2"/>
    <x v="7"/>
    <x v="121"/>
    <x v="562"/>
    <x v="562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x v="2"/>
    <x v="7"/>
    <x v="441"/>
    <x v="563"/>
    <x v="563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x v="2"/>
    <x v="7"/>
    <x v="120"/>
    <x v="564"/>
    <x v="564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x v="2"/>
    <x v="7"/>
    <x v="121"/>
    <x v="565"/>
    <x v="565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x v="2"/>
    <x v="7"/>
    <x v="120"/>
    <x v="566"/>
    <x v="566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x v="2"/>
    <x v="7"/>
    <x v="121"/>
    <x v="567"/>
    <x v="56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x v="2"/>
    <x v="7"/>
    <x v="442"/>
    <x v="568"/>
    <x v="568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x v="2"/>
    <x v="7"/>
    <x v="135"/>
    <x v="569"/>
    <x v="569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x v="2"/>
    <x v="7"/>
    <x v="443"/>
    <x v="570"/>
    <x v="570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x v="2"/>
    <x v="7"/>
    <x v="444"/>
    <x v="571"/>
    <x v="571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x v="2"/>
    <x v="7"/>
    <x v="121"/>
    <x v="572"/>
    <x v="572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x v="2"/>
    <x v="7"/>
    <x v="445"/>
    <x v="573"/>
    <x v="573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x v="2"/>
    <x v="7"/>
    <x v="135"/>
    <x v="574"/>
    <x v="574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x v="2"/>
    <x v="7"/>
    <x v="446"/>
    <x v="575"/>
    <x v="575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x v="2"/>
    <x v="7"/>
    <x v="120"/>
    <x v="576"/>
    <x v="576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x v="2"/>
    <x v="7"/>
    <x v="119"/>
    <x v="577"/>
    <x v="57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x v="2"/>
    <x v="7"/>
    <x v="447"/>
    <x v="578"/>
    <x v="578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x v="2"/>
    <x v="7"/>
    <x v="431"/>
    <x v="579"/>
    <x v="579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x v="2"/>
    <x v="7"/>
    <x v="120"/>
    <x v="580"/>
    <x v="580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x v="2"/>
    <x v="7"/>
    <x v="121"/>
    <x v="581"/>
    <x v="581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x v="2"/>
    <x v="7"/>
    <x v="121"/>
    <x v="582"/>
    <x v="582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x v="2"/>
    <x v="7"/>
    <x v="120"/>
    <x v="583"/>
    <x v="583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x v="2"/>
    <x v="7"/>
    <x v="144"/>
    <x v="584"/>
    <x v="584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x v="2"/>
    <x v="7"/>
    <x v="121"/>
    <x v="585"/>
    <x v="585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x v="2"/>
    <x v="7"/>
    <x v="448"/>
    <x v="586"/>
    <x v="586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x v="2"/>
    <x v="7"/>
    <x v="449"/>
    <x v="587"/>
    <x v="58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x v="2"/>
    <x v="7"/>
    <x v="450"/>
    <x v="588"/>
    <x v="588"/>
  </r>
  <r>
    <n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x v="2"/>
    <x v="7"/>
    <x v="120"/>
    <x v="589"/>
    <x v="589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x v="2"/>
    <x v="7"/>
    <x v="451"/>
    <x v="590"/>
    <x v="590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x v="2"/>
    <x v="7"/>
    <x v="452"/>
    <x v="591"/>
    <x v="591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x v="2"/>
    <x v="7"/>
    <x v="404"/>
    <x v="592"/>
    <x v="592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x v="2"/>
    <x v="7"/>
    <x v="453"/>
    <x v="593"/>
    <x v="593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x v="2"/>
    <x v="7"/>
    <x v="31"/>
    <x v="594"/>
    <x v="594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x v="2"/>
    <x v="7"/>
    <x v="454"/>
    <x v="595"/>
    <x v="595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x v="2"/>
    <x v="7"/>
    <x v="362"/>
    <x v="596"/>
    <x v="596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x v="2"/>
    <x v="7"/>
    <x v="119"/>
    <x v="597"/>
    <x v="59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x v="2"/>
    <x v="7"/>
    <x v="455"/>
    <x v="598"/>
    <x v="598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x v="2"/>
    <x v="7"/>
    <x v="456"/>
    <x v="599"/>
    <x v="599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x v="2"/>
    <x v="7"/>
    <x v="101"/>
    <x v="600"/>
    <x v="600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x v="2"/>
    <x v="7"/>
    <x v="457"/>
    <x v="601"/>
    <x v="601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x v="2"/>
    <x v="7"/>
    <x v="121"/>
    <x v="602"/>
    <x v="602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x v="2"/>
    <x v="7"/>
    <x v="458"/>
    <x v="603"/>
    <x v="603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x v="2"/>
    <x v="7"/>
    <x v="121"/>
    <x v="604"/>
    <x v="604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x v="2"/>
    <x v="7"/>
    <x v="459"/>
    <x v="605"/>
    <x v="605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x v="2"/>
    <x v="7"/>
    <x v="119"/>
    <x v="606"/>
    <x v="606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x v="2"/>
    <x v="7"/>
    <x v="121"/>
    <x v="607"/>
    <x v="60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x v="2"/>
    <x v="7"/>
    <x v="460"/>
    <x v="608"/>
    <x v="608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x v="2"/>
    <x v="7"/>
    <x v="144"/>
    <x v="609"/>
    <x v="609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x v="2"/>
    <x v="7"/>
    <x v="121"/>
    <x v="610"/>
    <x v="610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x v="2"/>
    <x v="7"/>
    <x v="121"/>
    <x v="611"/>
    <x v="611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x v="2"/>
    <x v="7"/>
    <x v="121"/>
    <x v="612"/>
    <x v="612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x v="2"/>
    <x v="7"/>
    <x v="461"/>
    <x v="613"/>
    <x v="613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x v="2"/>
    <x v="7"/>
    <x v="121"/>
    <x v="614"/>
    <x v="614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x v="2"/>
    <x v="7"/>
    <x v="121"/>
    <x v="615"/>
    <x v="615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x v="2"/>
    <x v="7"/>
    <x v="121"/>
    <x v="616"/>
    <x v="616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x v="2"/>
    <x v="7"/>
    <x v="135"/>
    <x v="617"/>
    <x v="61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x v="2"/>
    <x v="7"/>
    <x v="121"/>
    <x v="618"/>
    <x v="618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x v="2"/>
    <x v="7"/>
    <x v="120"/>
    <x v="619"/>
    <x v="619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x v="2"/>
    <x v="7"/>
    <x v="462"/>
    <x v="620"/>
    <x v="620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x v="2"/>
    <x v="7"/>
    <x v="463"/>
    <x v="621"/>
    <x v="621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x v="2"/>
    <x v="7"/>
    <x v="464"/>
    <x v="622"/>
    <x v="622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x v="2"/>
    <x v="7"/>
    <x v="121"/>
    <x v="623"/>
    <x v="623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x v="2"/>
    <x v="7"/>
    <x v="121"/>
    <x v="624"/>
    <x v="624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x v="2"/>
    <x v="7"/>
    <x v="121"/>
    <x v="625"/>
    <x v="625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x v="2"/>
    <x v="7"/>
    <x v="465"/>
    <x v="626"/>
    <x v="626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x v="2"/>
    <x v="7"/>
    <x v="466"/>
    <x v="627"/>
    <x v="62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x v="2"/>
    <x v="7"/>
    <x v="121"/>
    <x v="628"/>
    <x v="628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x v="2"/>
    <x v="7"/>
    <x v="467"/>
    <x v="629"/>
    <x v="629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x v="2"/>
    <x v="7"/>
    <x v="119"/>
    <x v="630"/>
    <x v="630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x v="2"/>
    <x v="7"/>
    <x v="468"/>
    <x v="631"/>
    <x v="631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x v="2"/>
    <x v="7"/>
    <x v="121"/>
    <x v="632"/>
    <x v="632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x v="2"/>
    <x v="7"/>
    <x v="469"/>
    <x v="633"/>
    <x v="633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x v="2"/>
    <x v="7"/>
    <x v="120"/>
    <x v="634"/>
    <x v="634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x v="2"/>
    <x v="7"/>
    <x v="447"/>
    <x v="635"/>
    <x v="635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x v="2"/>
    <x v="7"/>
    <x v="143"/>
    <x v="636"/>
    <x v="636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x v="2"/>
    <x v="7"/>
    <x v="121"/>
    <x v="637"/>
    <x v="637"/>
  </r>
  <r>
    <n v="638"/>
    <x v="638"/>
    <s v="O0"/>
    <x v="61"/>
    <x v="461"/>
    <x v="1"/>
    <x v="12"/>
    <s v="EUR"/>
    <n v="1490447662"/>
    <n v="1485267262"/>
    <b v="0"/>
    <n v="6"/>
    <b v="0"/>
    <s v="technology/web"/>
    <x v="2"/>
    <x v="7"/>
    <x v="362"/>
    <x v="638"/>
    <x v="638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x v="2"/>
    <x v="7"/>
    <x v="120"/>
    <x v="639"/>
    <x v="639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x v="2"/>
    <x v="8"/>
    <x v="470"/>
    <x v="640"/>
    <x v="640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x v="2"/>
    <x v="8"/>
    <x v="471"/>
    <x v="641"/>
    <x v="641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x v="2"/>
    <x v="8"/>
    <x v="472"/>
    <x v="642"/>
    <x v="642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x v="2"/>
    <x v="8"/>
    <x v="473"/>
    <x v="643"/>
    <x v="643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x v="2"/>
    <x v="8"/>
    <x v="474"/>
    <x v="644"/>
    <x v="644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x v="2"/>
    <x v="8"/>
    <x v="475"/>
    <x v="645"/>
    <x v="645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x v="2"/>
    <x v="8"/>
    <x v="476"/>
    <x v="646"/>
    <x v="646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x v="2"/>
    <x v="8"/>
    <x v="477"/>
    <x v="647"/>
    <x v="647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x v="2"/>
    <x v="8"/>
    <x v="478"/>
    <x v="648"/>
    <x v="64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x v="2"/>
    <x v="8"/>
    <x v="479"/>
    <x v="649"/>
    <x v="649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x v="2"/>
    <x v="8"/>
    <x v="480"/>
    <x v="650"/>
    <x v="650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x v="2"/>
    <x v="8"/>
    <x v="481"/>
    <x v="651"/>
    <x v="651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x v="2"/>
    <x v="8"/>
    <x v="482"/>
    <x v="652"/>
    <x v="652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x v="2"/>
    <x v="8"/>
    <x v="483"/>
    <x v="653"/>
    <x v="653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x v="2"/>
    <x v="8"/>
    <x v="484"/>
    <x v="654"/>
    <x v="654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x v="2"/>
    <x v="8"/>
    <x v="485"/>
    <x v="655"/>
    <x v="655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x v="2"/>
    <x v="8"/>
    <x v="486"/>
    <x v="656"/>
    <x v="656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x v="2"/>
    <x v="8"/>
    <x v="487"/>
    <x v="657"/>
    <x v="657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x v="2"/>
    <x v="8"/>
    <x v="488"/>
    <x v="658"/>
    <x v="658"/>
  </r>
  <r>
    <n v="659"/>
    <x v="659"/>
    <s v="Sync up your lifestyle"/>
    <x v="9"/>
    <x v="481"/>
    <x v="0"/>
    <x v="0"/>
    <s v="USD"/>
    <n v="1440339295"/>
    <n v="1437747295"/>
    <b v="0"/>
    <n v="21"/>
    <b v="1"/>
    <s v="technology/wearables"/>
    <x v="2"/>
    <x v="8"/>
    <x v="489"/>
    <x v="659"/>
    <x v="659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x v="2"/>
    <x v="8"/>
    <x v="490"/>
    <x v="660"/>
    <x v="660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x v="2"/>
    <x v="8"/>
    <x v="491"/>
    <x v="661"/>
    <x v="661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x v="2"/>
    <x v="8"/>
    <x v="492"/>
    <x v="662"/>
    <x v="662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x v="2"/>
    <x v="8"/>
    <x v="101"/>
    <x v="663"/>
    <x v="663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x v="2"/>
    <x v="8"/>
    <x v="493"/>
    <x v="664"/>
    <x v="664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x v="2"/>
    <x v="8"/>
    <x v="494"/>
    <x v="665"/>
    <x v="665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x v="2"/>
    <x v="8"/>
    <x v="447"/>
    <x v="666"/>
    <x v="666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x v="2"/>
    <x v="8"/>
    <x v="495"/>
    <x v="667"/>
    <x v="667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x v="2"/>
    <x v="8"/>
    <x v="496"/>
    <x v="668"/>
    <x v="66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x v="2"/>
    <x v="8"/>
    <x v="497"/>
    <x v="669"/>
    <x v="669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x v="2"/>
    <x v="8"/>
    <x v="498"/>
    <x v="670"/>
    <x v="670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x v="2"/>
    <x v="8"/>
    <x v="499"/>
    <x v="671"/>
    <x v="671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x v="2"/>
    <x v="8"/>
    <x v="500"/>
    <x v="672"/>
    <x v="672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x v="2"/>
    <x v="8"/>
    <x v="409"/>
    <x v="673"/>
    <x v="673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x v="2"/>
    <x v="8"/>
    <x v="501"/>
    <x v="674"/>
    <x v="674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x v="2"/>
    <x v="8"/>
    <x v="502"/>
    <x v="675"/>
    <x v="675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x v="2"/>
    <x v="8"/>
    <x v="503"/>
    <x v="676"/>
    <x v="676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x v="2"/>
    <x v="8"/>
    <x v="504"/>
    <x v="677"/>
    <x v="677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x v="2"/>
    <x v="8"/>
    <x v="505"/>
    <x v="678"/>
    <x v="67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x v="2"/>
    <x v="8"/>
    <x v="506"/>
    <x v="679"/>
    <x v="679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x v="2"/>
    <x v="8"/>
    <x v="507"/>
    <x v="680"/>
    <x v="680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x v="2"/>
    <x v="8"/>
    <x v="120"/>
    <x v="681"/>
    <x v="681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x v="2"/>
    <x v="8"/>
    <x v="508"/>
    <x v="682"/>
    <x v="682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x v="2"/>
    <x v="8"/>
    <x v="509"/>
    <x v="683"/>
    <x v="683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x v="2"/>
    <x v="8"/>
    <x v="510"/>
    <x v="684"/>
    <x v="684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x v="2"/>
    <x v="8"/>
    <x v="511"/>
    <x v="685"/>
    <x v="685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x v="2"/>
    <x v="8"/>
    <x v="121"/>
    <x v="686"/>
    <x v="686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x v="2"/>
    <x v="8"/>
    <x v="512"/>
    <x v="687"/>
    <x v="687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x v="2"/>
    <x v="8"/>
    <x v="513"/>
    <x v="688"/>
    <x v="68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x v="2"/>
    <x v="8"/>
    <x v="514"/>
    <x v="689"/>
    <x v="689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x v="2"/>
    <x v="8"/>
    <x v="515"/>
    <x v="690"/>
    <x v="690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x v="2"/>
    <x v="8"/>
    <x v="433"/>
    <x v="691"/>
    <x v="691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x v="2"/>
    <x v="8"/>
    <x v="516"/>
    <x v="692"/>
    <x v="692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x v="2"/>
    <x v="8"/>
    <x v="517"/>
    <x v="693"/>
    <x v="693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x v="2"/>
    <x v="8"/>
    <x v="518"/>
    <x v="694"/>
    <x v="694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x v="2"/>
    <x v="8"/>
    <x v="519"/>
    <x v="695"/>
    <x v="695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x v="2"/>
    <x v="8"/>
    <x v="120"/>
    <x v="696"/>
    <x v="696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x v="2"/>
    <x v="8"/>
    <x v="520"/>
    <x v="697"/>
    <x v="697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x v="2"/>
    <x v="8"/>
    <x v="521"/>
    <x v="698"/>
    <x v="69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x v="2"/>
    <x v="8"/>
    <x v="522"/>
    <x v="699"/>
    <x v="699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x v="2"/>
    <x v="8"/>
    <x v="31"/>
    <x v="700"/>
    <x v="700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x v="2"/>
    <x v="8"/>
    <x v="523"/>
    <x v="701"/>
    <x v="701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x v="2"/>
    <x v="8"/>
    <x v="524"/>
    <x v="702"/>
    <x v="702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x v="2"/>
    <x v="8"/>
    <x v="525"/>
    <x v="703"/>
    <x v="703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x v="2"/>
    <x v="8"/>
    <x v="526"/>
    <x v="704"/>
    <x v="704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x v="2"/>
    <x v="8"/>
    <x v="527"/>
    <x v="705"/>
    <x v="705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x v="2"/>
    <x v="8"/>
    <x v="121"/>
    <x v="706"/>
    <x v="706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x v="2"/>
    <x v="8"/>
    <x v="528"/>
    <x v="707"/>
    <x v="707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x v="2"/>
    <x v="8"/>
    <x v="529"/>
    <x v="708"/>
    <x v="70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x v="2"/>
    <x v="8"/>
    <x v="452"/>
    <x v="709"/>
    <x v="709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x v="2"/>
    <x v="8"/>
    <x v="121"/>
    <x v="710"/>
    <x v="710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x v="2"/>
    <x v="8"/>
    <x v="530"/>
    <x v="711"/>
    <x v="711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x v="2"/>
    <x v="8"/>
    <x v="531"/>
    <x v="712"/>
    <x v="712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x v="2"/>
    <x v="8"/>
    <x v="532"/>
    <x v="713"/>
    <x v="713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x v="2"/>
    <x v="8"/>
    <x v="533"/>
    <x v="714"/>
    <x v="714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x v="2"/>
    <x v="8"/>
    <x v="534"/>
    <x v="715"/>
    <x v="715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x v="2"/>
    <x v="8"/>
    <x v="535"/>
    <x v="716"/>
    <x v="716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x v="2"/>
    <x v="8"/>
    <x v="536"/>
    <x v="717"/>
    <x v="717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x v="2"/>
    <x v="8"/>
    <x v="377"/>
    <x v="718"/>
    <x v="71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x v="2"/>
    <x v="8"/>
    <x v="537"/>
    <x v="719"/>
    <x v="719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x v="3"/>
    <x v="9"/>
    <x v="538"/>
    <x v="720"/>
    <x v="720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x v="3"/>
    <x v="9"/>
    <x v="539"/>
    <x v="721"/>
    <x v="721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x v="3"/>
    <x v="9"/>
    <x v="540"/>
    <x v="722"/>
    <x v="722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x v="3"/>
    <x v="9"/>
    <x v="541"/>
    <x v="723"/>
    <x v="723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x v="3"/>
    <x v="9"/>
    <x v="542"/>
    <x v="724"/>
    <x v="724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x v="3"/>
    <x v="9"/>
    <x v="543"/>
    <x v="725"/>
    <x v="725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x v="3"/>
    <x v="9"/>
    <x v="544"/>
    <x v="726"/>
    <x v="726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x v="3"/>
    <x v="9"/>
    <x v="545"/>
    <x v="727"/>
    <x v="727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x v="3"/>
    <x v="9"/>
    <x v="546"/>
    <x v="728"/>
    <x v="728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x v="3"/>
    <x v="9"/>
    <x v="547"/>
    <x v="729"/>
    <x v="72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x v="3"/>
    <x v="9"/>
    <x v="548"/>
    <x v="730"/>
    <x v="730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x v="3"/>
    <x v="9"/>
    <x v="549"/>
    <x v="731"/>
    <x v="731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x v="3"/>
    <x v="9"/>
    <x v="550"/>
    <x v="732"/>
    <x v="732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x v="3"/>
    <x v="9"/>
    <x v="551"/>
    <x v="733"/>
    <x v="733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x v="3"/>
    <x v="9"/>
    <x v="552"/>
    <x v="734"/>
    <x v="734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x v="3"/>
    <x v="9"/>
    <x v="553"/>
    <x v="735"/>
    <x v="735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x v="3"/>
    <x v="9"/>
    <x v="201"/>
    <x v="736"/>
    <x v="736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x v="3"/>
    <x v="9"/>
    <x v="98"/>
    <x v="737"/>
    <x v="737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x v="3"/>
    <x v="9"/>
    <x v="554"/>
    <x v="738"/>
    <x v="738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x v="3"/>
    <x v="9"/>
    <x v="555"/>
    <x v="739"/>
    <x v="73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x v="3"/>
    <x v="9"/>
    <x v="556"/>
    <x v="740"/>
    <x v="740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x v="3"/>
    <x v="9"/>
    <x v="557"/>
    <x v="741"/>
    <x v="741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x v="3"/>
    <x v="9"/>
    <x v="558"/>
    <x v="742"/>
    <x v="742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x v="3"/>
    <x v="9"/>
    <x v="559"/>
    <x v="743"/>
    <x v="743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x v="3"/>
    <x v="9"/>
    <x v="560"/>
    <x v="744"/>
    <x v="744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x v="3"/>
    <x v="9"/>
    <x v="561"/>
    <x v="745"/>
    <x v="745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x v="3"/>
    <x v="9"/>
    <x v="562"/>
    <x v="746"/>
    <x v="746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x v="3"/>
    <x v="9"/>
    <x v="563"/>
    <x v="747"/>
    <x v="747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x v="3"/>
    <x v="9"/>
    <x v="564"/>
    <x v="748"/>
    <x v="748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x v="3"/>
    <x v="9"/>
    <x v="565"/>
    <x v="749"/>
    <x v="74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x v="3"/>
    <x v="9"/>
    <x v="566"/>
    <x v="750"/>
    <x v="750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x v="3"/>
    <x v="9"/>
    <x v="567"/>
    <x v="751"/>
    <x v="751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x v="3"/>
    <x v="9"/>
    <x v="568"/>
    <x v="752"/>
    <x v="752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x v="3"/>
    <x v="9"/>
    <x v="569"/>
    <x v="753"/>
    <x v="753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x v="3"/>
    <x v="9"/>
    <x v="570"/>
    <x v="754"/>
    <x v="754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x v="3"/>
    <x v="9"/>
    <x v="571"/>
    <x v="755"/>
    <x v="755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x v="3"/>
    <x v="9"/>
    <x v="572"/>
    <x v="756"/>
    <x v="756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x v="3"/>
    <x v="9"/>
    <x v="573"/>
    <x v="757"/>
    <x v="757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x v="3"/>
    <x v="9"/>
    <x v="574"/>
    <x v="758"/>
    <x v="758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x v="3"/>
    <x v="9"/>
    <x v="575"/>
    <x v="759"/>
    <x v="75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x v="3"/>
    <x v="10"/>
    <x v="121"/>
    <x v="760"/>
    <x v="76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x v="3"/>
    <x v="10"/>
    <x v="576"/>
    <x v="761"/>
    <x v="761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x v="3"/>
    <x v="10"/>
    <x v="121"/>
    <x v="762"/>
    <x v="762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x v="3"/>
    <x v="10"/>
    <x v="144"/>
    <x v="763"/>
    <x v="763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x v="3"/>
    <x v="10"/>
    <x v="121"/>
    <x v="764"/>
    <x v="764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x v="3"/>
    <x v="10"/>
    <x v="577"/>
    <x v="765"/>
    <x v="765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x v="3"/>
    <x v="10"/>
    <x v="121"/>
    <x v="766"/>
    <x v="766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x v="3"/>
    <x v="10"/>
    <x v="578"/>
    <x v="767"/>
    <x v="767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x v="3"/>
    <x v="10"/>
    <x v="121"/>
    <x v="768"/>
    <x v="768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x v="3"/>
    <x v="10"/>
    <x v="579"/>
    <x v="769"/>
    <x v="769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x v="3"/>
    <x v="10"/>
    <x v="121"/>
    <x v="770"/>
    <x v="77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x v="3"/>
    <x v="10"/>
    <x v="119"/>
    <x v="771"/>
    <x v="771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x v="3"/>
    <x v="10"/>
    <x v="73"/>
    <x v="772"/>
    <x v="772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x v="3"/>
    <x v="10"/>
    <x v="580"/>
    <x v="773"/>
    <x v="773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x v="3"/>
    <x v="10"/>
    <x v="492"/>
    <x v="774"/>
    <x v="774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x v="3"/>
    <x v="10"/>
    <x v="441"/>
    <x v="775"/>
    <x v="775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x v="3"/>
    <x v="10"/>
    <x v="581"/>
    <x v="776"/>
    <x v="776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x v="3"/>
    <x v="10"/>
    <x v="582"/>
    <x v="777"/>
    <x v="777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x v="3"/>
    <x v="10"/>
    <x v="447"/>
    <x v="778"/>
    <x v="778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x v="3"/>
    <x v="10"/>
    <x v="583"/>
    <x v="779"/>
    <x v="779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x v="4"/>
    <x v="11"/>
    <x v="584"/>
    <x v="780"/>
    <x v="780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x v="4"/>
    <x v="11"/>
    <x v="585"/>
    <x v="781"/>
    <x v="78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x v="4"/>
    <x v="11"/>
    <x v="73"/>
    <x v="782"/>
    <x v="782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x v="4"/>
    <x v="11"/>
    <x v="586"/>
    <x v="783"/>
    <x v="783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x v="4"/>
    <x v="11"/>
    <x v="587"/>
    <x v="784"/>
    <x v="784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x v="4"/>
    <x v="11"/>
    <x v="588"/>
    <x v="785"/>
    <x v="785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x v="4"/>
    <x v="11"/>
    <x v="589"/>
    <x v="786"/>
    <x v="786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x v="4"/>
    <x v="11"/>
    <x v="590"/>
    <x v="787"/>
    <x v="787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x v="4"/>
    <x v="11"/>
    <x v="591"/>
    <x v="788"/>
    <x v="788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x v="4"/>
    <x v="11"/>
    <x v="592"/>
    <x v="789"/>
    <x v="789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x v="4"/>
    <x v="11"/>
    <x v="593"/>
    <x v="790"/>
    <x v="790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x v="4"/>
    <x v="11"/>
    <x v="594"/>
    <x v="791"/>
    <x v="79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x v="4"/>
    <x v="11"/>
    <x v="595"/>
    <x v="792"/>
    <x v="792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x v="4"/>
    <x v="11"/>
    <x v="596"/>
    <x v="793"/>
    <x v="793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x v="4"/>
    <x v="11"/>
    <x v="597"/>
    <x v="794"/>
    <x v="794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x v="4"/>
    <x v="11"/>
    <x v="598"/>
    <x v="795"/>
    <x v="795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x v="4"/>
    <x v="11"/>
    <x v="599"/>
    <x v="796"/>
    <x v="796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x v="4"/>
    <x v="11"/>
    <x v="600"/>
    <x v="797"/>
    <x v="797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x v="4"/>
    <x v="11"/>
    <x v="601"/>
    <x v="798"/>
    <x v="798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x v="4"/>
    <x v="11"/>
    <x v="602"/>
    <x v="799"/>
    <x v="799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x v="4"/>
    <x v="11"/>
    <x v="603"/>
    <x v="800"/>
    <x v="800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x v="4"/>
    <x v="11"/>
    <x v="604"/>
    <x v="801"/>
    <x v="80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x v="4"/>
    <x v="11"/>
    <x v="605"/>
    <x v="802"/>
    <x v="802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x v="4"/>
    <x v="11"/>
    <x v="606"/>
    <x v="803"/>
    <x v="803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x v="4"/>
    <x v="11"/>
    <x v="607"/>
    <x v="804"/>
    <x v="804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x v="4"/>
    <x v="11"/>
    <x v="608"/>
    <x v="805"/>
    <x v="805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x v="4"/>
    <x v="11"/>
    <x v="168"/>
    <x v="806"/>
    <x v="806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x v="4"/>
    <x v="11"/>
    <x v="609"/>
    <x v="807"/>
    <x v="807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x v="4"/>
    <x v="11"/>
    <x v="610"/>
    <x v="808"/>
    <x v="808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x v="4"/>
    <x v="11"/>
    <x v="611"/>
    <x v="809"/>
    <x v="809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x v="4"/>
    <x v="11"/>
    <x v="608"/>
    <x v="810"/>
    <x v="810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x v="4"/>
    <x v="11"/>
    <x v="64"/>
    <x v="811"/>
    <x v="8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x v="4"/>
    <x v="11"/>
    <x v="612"/>
    <x v="812"/>
    <x v="812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x v="4"/>
    <x v="11"/>
    <x v="380"/>
    <x v="813"/>
    <x v="813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x v="4"/>
    <x v="11"/>
    <x v="613"/>
    <x v="814"/>
    <x v="814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x v="4"/>
    <x v="11"/>
    <x v="614"/>
    <x v="815"/>
    <x v="815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x v="4"/>
    <x v="11"/>
    <x v="615"/>
    <x v="816"/>
    <x v="816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x v="4"/>
    <x v="11"/>
    <x v="616"/>
    <x v="817"/>
    <x v="817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x v="4"/>
    <x v="11"/>
    <x v="617"/>
    <x v="818"/>
    <x v="818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x v="4"/>
    <x v="11"/>
    <x v="618"/>
    <x v="819"/>
    <x v="819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x v="4"/>
    <x v="11"/>
    <x v="619"/>
    <x v="820"/>
    <x v="820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x v="4"/>
    <x v="11"/>
    <x v="620"/>
    <x v="821"/>
    <x v="82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x v="4"/>
    <x v="11"/>
    <x v="621"/>
    <x v="822"/>
    <x v="822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x v="4"/>
    <x v="11"/>
    <x v="622"/>
    <x v="823"/>
    <x v="823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x v="4"/>
    <x v="11"/>
    <x v="623"/>
    <x v="824"/>
    <x v="824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x v="4"/>
    <x v="11"/>
    <x v="624"/>
    <x v="825"/>
    <x v="825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x v="4"/>
    <x v="11"/>
    <x v="625"/>
    <x v="826"/>
    <x v="826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x v="4"/>
    <x v="11"/>
    <x v="626"/>
    <x v="827"/>
    <x v="827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x v="4"/>
    <x v="11"/>
    <x v="247"/>
    <x v="828"/>
    <x v="828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x v="4"/>
    <x v="11"/>
    <x v="151"/>
    <x v="829"/>
    <x v="829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x v="4"/>
    <x v="11"/>
    <x v="627"/>
    <x v="830"/>
    <x v="830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x v="4"/>
    <x v="11"/>
    <x v="628"/>
    <x v="831"/>
    <x v="83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x v="4"/>
    <x v="11"/>
    <x v="629"/>
    <x v="832"/>
    <x v="832"/>
  </r>
  <r>
    <n v="833"/>
    <x v="833"/>
    <s v="This is an American rock album."/>
    <x v="12"/>
    <x v="627"/>
    <x v="0"/>
    <x v="0"/>
    <s v="USD"/>
    <n v="1397941475"/>
    <n v="1395349475"/>
    <b v="0"/>
    <n v="41"/>
    <b v="1"/>
    <s v="music/rock"/>
    <x v="4"/>
    <x v="11"/>
    <x v="630"/>
    <x v="833"/>
    <x v="833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x v="4"/>
    <x v="11"/>
    <x v="631"/>
    <x v="834"/>
    <x v="834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x v="4"/>
    <x v="11"/>
    <x v="632"/>
    <x v="835"/>
    <x v="835"/>
  </r>
  <r>
    <n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x v="4"/>
    <x v="11"/>
    <x v="633"/>
    <x v="836"/>
    <x v="836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x v="4"/>
    <x v="11"/>
    <x v="634"/>
    <x v="837"/>
    <x v="837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x v="4"/>
    <x v="11"/>
    <x v="635"/>
    <x v="838"/>
    <x v="838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x v="4"/>
    <x v="11"/>
    <x v="636"/>
    <x v="839"/>
    <x v="839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x v="4"/>
    <x v="12"/>
    <x v="637"/>
    <x v="840"/>
    <x v="840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x v="4"/>
    <x v="12"/>
    <x v="638"/>
    <x v="841"/>
    <x v="841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x v="4"/>
    <x v="12"/>
    <x v="639"/>
    <x v="842"/>
    <x v="84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x v="4"/>
    <x v="12"/>
    <x v="640"/>
    <x v="843"/>
    <x v="843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x v="4"/>
    <x v="12"/>
    <x v="641"/>
    <x v="844"/>
    <x v="844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x v="4"/>
    <x v="12"/>
    <x v="642"/>
    <x v="845"/>
    <x v="845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x v="4"/>
    <x v="12"/>
    <x v="643"/>
    <x v="846"/>
    <x v="846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x v="4"/>
    <x v="12"/>
    <x v="119"/>
    <x v="847"/>
    <x v="847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x v="4"/>
    <x v="12"/>
    <x v="644"/>
    <x v="848"/>
    <x v="848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x v="4"/>
    <x v="12"/>
    <x v="645"/>
    <x v="849"/>
    <x v="849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x v="4"/>
    <x v="12"/>
    <x v="646"/>
    <x v="850"/>
    <x v="850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x v="4"/>
    <x v="12"/>
    <x v="647"/>
    <x v="851"/>
    <x v="851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x v="4"/>
    <x v="12"/>
    <x v="648"/>
    <x v="852"/>
    <x v="85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x v="4"/>
    <x v="12"/>
    <x v="179"/>
    <x v="853"/>
    <x v="853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x v="4"/>
    <x v="12"/>
    <x v="649"/>
    <x v="854"/>
    <x v="854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x v="4"/>
    <x v="12"/>
    <x v="650"/>
    <x v="855"/>
    <x v="855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x v="4"/>
    <x v="12"/>
    <x v="651"/>
    <x v="856"/>
    <x v="856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x v="4"/>
    <x v="12"/>
    <x v="73"/>
    <x v="857"/>
    <x v="857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x v="4"/>
    <x v="12"/>
    <x v="652"/>
    <x v="858"/>
    <x v="858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x v="4"/>
    <x v="12"/>
    <x v="653"/>
    <x v="859"/>
    <x v="859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x v="4"/>
    <x v="13"/>
    <x v="654"/>
    <x v="860"/>
    <x v="860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x v="4"/>
    <x v="13"/>
    <x v="470"/>
    <x v="861"/>
    <x v="861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x v="4"/>
    <x v="13"/>
    <x v="655"/>
    <x v="862"/>
    <x v="862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x v="4"/>
    <x v="13"/>
    <x v="656"/>
    <x v="863"/>
    <x v="86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x v="4"/>
    <x v="13"/>
    <x v="657"/>
    <x v="864"/>
    <x v="864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x v="4"/>
    <x v="13"/>
    <x v="377"/>
    <x v="865"/>
    <x v="865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x v="4"/>
    <x v="13"/>
    <x v="658"/>
    <x v="866"/>
    <x v="866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x v="4"/>
    <x v="13"/>
    <x v="659"/>
    <x v="867"/>
    <x v="867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x v="4"/>
    <x v="13"/>
    <x v="73"/>
    <x v="868"/>
    <x v="868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x v="4"/>
    <x v="13"/>
    <x v="660"/>
    <x v="869"/>
    <x v="869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x v="4"/>
    <x v="13"/>
    <x v="661"/>
    <x v="870"/>
    <x v="870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x v="4"/>
    <x v="13"/>
    <x v="662"/>
    <x v="871"/>
    <x v="871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x v="4"/>
    <x v="13"/>
    <x v="151"/>
    <x v="872"/>
    <x v="872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x v="4"/>
    <x v="13"/>
    <x v="373"/>
    <x v="873"/>
    <x v="87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x v="4"/>
    <x v="13"/>
    <x v="663"/>
    <x v="874"/>
    <x v="874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x v="4"/>
    <x v="13"/>
    <x v="121"/>
    <x v="875"/>
    <x v="875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x v="4"/>
    <x v="13"/>
    <x v="232"/>
    <x v="876"/>
    <x v="876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x v="4"/>
    <x v="13"/>
    <x v="664"/>
    <x v="877"/>
    <x v="877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x v="4"/>
    <x v="13"/>
    <x v="151"/>
    <x v="878"/>
    <x v="878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x v="4"/>
    <x v="13"/>
    <x v="665"/>
    <x v="879"/>
    <x v="879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x v="4"/>
    <x v="14"/>
    <x v="666"/>
    <x v="880"/>
    <x v="880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x v="4"/>
    <x v="14"/>
    <x v="179"/>
    <x v="881"/>
    <x v="881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x v="4"/>
    <x v="14"/>
    <x v="667"/>
    <x v="882"/>
    <x v="882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x v="4"/>
    <x v="14"/>
    <x v="668"/>
    <x v="883"/>
    <x v="883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x v="4"/>
    <x v="14"/>
    <x v="119"/>
    <x v="884"/>
    <x v="88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x v="4"/>
    <x v="14"/>
    <x v="669"/>
    <x v="885"/>
    <x v="885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x v="4"/>
    <x v="14"/>
    <x v="670"/>
    <x v="886"/>
    <x v="886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x v="4"/>
    <x v="14"/>
    <x v="121"/>
    <x v="887"/>
    <x v="887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x v="4"/>
    <x v="14"/>
    <x v="656"/>
    <x v="888"/>
    <x v="888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x v="4"/>
    <x v="14"/>
    <x v="671"/>
    <x v="889"/>
    <x v="889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x v="4"/>
    <x v="14"/>
    <x v="672"/>
    <x v="890"/>
    <x v="890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x v="4"/>
    <x v="14"/>
    <x v="673"/>
    <x v="891"/>
    <x v="891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x v="4"/>
    <x v="14"/>
    <x v="674"/>
    <x v="892"/>
    <x v="892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x v="4"/>
    <x v="14"/>
    <x v="375"/>
    <x v="893"/>
    <x v="893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x v="4"/>
    <x v="14"/>
    <x v="675"/>
    <x v="894"/>
    <x v="89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x v="4"/>
    <x v="14"/>
    <x v="676"/>
    <x v="895"/>
    <x v="895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x v="4"/>
    <x v="14"/>
    <x v="677"/>
    <x v="896"/>
    <x v="896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x v="4"/>
    <x v="14"/>
    <x v="121"/>
    <x v="897"/>
    <x v="897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x v="4"/>
    <x v="14"/>
    <x v="431"/>
    <x v="898"/>
    <x v="898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x v="4"/>
    <x v="14"/>
    <x v="431"/>
    <x v="899"/>
    <x v="899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x v="4"/>
    <x v="13"/>
    <x v="678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x v="4"/>
    <x v="13"/>
    <x v="121"/>
    <x v="901"/>
    <x v="901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x v="4"/>
    <x v="13"/>
    <x v="179"/>
    <x v="902"/>
    <x v="902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x v="4"/>
    <x v="13"/>
    <x v="375"/>
    <x v="903"/>
    <x v="90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x v="4"/>
    <x v="13"/>
    <x v="679"/>
    <x v="904"/>
    <x v="904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x v="4"/>
    <x v="13"/>
    <x v="680"/>
    <x v="905"/>
    <x v="905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x v="4"/>
    <x v="13"/>
    <x v="121"/>
    <x v="906"/>
    <x v="906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x v="4"/>
    <x v="13"/>
    <x v="121"/>
    <x v="907"/>
    <x v="907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x v="4"/>
    <x v="13"/>
    <x v="121"/>
    <x v="908"/>
    <x v="908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x v="4"/>
    <x v="13"/>
    <x v="177"/>
    <x v="909"/>
    <x v="909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x v="4"/>
    <x v="13"/>
    <x v="681"/>
    <x v="910"/>
    <x v="910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x v="4"/>
    <x v="13"/>
    <x v="121"/>
    <x v="911"/>
    <x v="911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x v="4"/>
    <x v="13"/>
    <x v="2"/>
    <x v="912"/>
    <x v="912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x v="4"/>
    <x v="13"/>
    <x v="682"/>
    <x v="913"/>
    <x v="9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x v="4"/>
    <x v="13"/>
    <x v="121"/>
    <x v="914"/>
    <x v="914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x v="4"/>
    <x v="13"/>
    <x v="683"/>
    <x v="915"/>
    <x v="915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x v="4"/>
    <x v="13"/>
    <x v="121"/>
    <x v="916"/>
    <x v="916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x v="4"/>
    <x v="13"/>
    <x v="179"/>
    <x v="917"/>
    <x v="917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x v="4"/>
    <x v="13"/>
    <x v="684"/>
    <x v="918"/>
    <x v="918"/>
  </r>
  <r>
    <n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x v="4"/>
    <x v="13"/>
    <x v="101"/>
    <x v="919"/>
    <x v="919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x v="4"/>
    <x v="13"/>
    <x v="121"/>
    <x v="920"/>
    <x v="920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x v="4"/>
    <x v="13"/>
    <x v="685"/>
    <x v="921"/>
    <x v="921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x v="4"/>
    <x v="13"/>
    <x v="686"/>
    <x v="922"/>
    <x v="922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x v="4"/>
    <x v="13"/>
    <x v="687"/>
    <x v="923"/>
    <x v="92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x v="4"/>
    <x v="13"/>
    <x v="688"/>
    <x v="924"/>
    <x v="924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x v="4"/>
    <x v="13"/>
    <x v="689"/>
    <x v="925"/>
    <x v="925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x v="4"/>
    <x v="13"/>
    <x v="121"/>
    <x v="926"/>
    <x v="926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x v="4"/>
    <x v="13"/>
    <x v="121"/>
    <x v="927"/>
    <x v="927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x v="4"/>
    <x v="13"/>
    <x v="690"/>
    <x v="928"/>
    <x v="928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x v="4"/>
    <x v="13"/>
    <x v="121"/>
    <x v="929"/>
    <x v="929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x v="4"/>
    <x v="13"/>
    <x v="159"/>
    <x v="930"/>
    <x v="930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x v="4"/>
    <x v="13"/>
    <x v="691"/>
    <x v="931"/>
    <x v="931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x v="4"/>
    <x v="13"/>
    <x v="692"/>
    <x v="932"/>
    <x v="932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x v="4"/>
    <x v="13"/>
    <x v="88"/>
    <x v="933"/>
    <x v="93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x v="4"/>
    <x v="13"/>
    <x v="693"/>
    <x v="934"/>
    <x v="934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x v="4"/>
    <x v="13"/>
    <x v="380"/>
    <x v="935"/>
    <x v="935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x v="4"/>
    <x v="13"/>
    <x v="121"/>
    <x v="936"/>
    <x v="936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x v="4"/>
    <x v="13"/>
    <x v="135"/>
    <x v="937"/>
    <x v="937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x v="4"/>
    <x v="13"/>
    <x v="380"/>
    <x v="938"/>
    <x v="938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x v="4"/>
    <x v="13"/>
    <x v="135"/>
    <x v="939"/>
    <x v="939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x v="2"/>
    <x v="8"/>
    <x v="694"/>
    <x v="940"/>
    <x v="940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x v="2"/>
    <x v="8"/>
    <x v="572"/>
    <x v="941"/>
    <x v="941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x v="2"/>
    <x v="8"/>
    <x v="695"/>
    <x v="942"/>
    <x v="942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x v="2"/>
    <x v="8"/>
    <x v="696"/>
    <x v="943"/>
    <x v="943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x v="2"/>
    <x v="8"/>
    <x v="697"/>
    <x v="944"/>
    <x v="944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x v="2"/>
    <x v="8"/>
    <x v="698"/>
    <x v="945"/>
    <x v="945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x v="2"/>
    <x v="8"/>
    <x v="699"/>
    <x v="946"/>
    <x v="946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x v="2"/>
    <x v="8"/>
    <x v="121"/>
    <x v="947"/>
    <x v="947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x v="2"/>
    <x v="8"/>
    <x v="88"/>
    <x v="948"/>
    <x v="94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x v="2"/>
    <x v="8"/>
    <x v="492"/>
    <x v="949"/>
    <x v="949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x v="2"/>
    <x v="8"/>
    <x v="700"/>
    <x v="950"/>
    <x v="950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x v="2"/>
    <x v="8"/>
    <x v="701"/>
    <x v="951"/>
    <x v="951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x v="2"/>
    <x v="8"/>
    <x v="284"/>
    <x v="952"/>
    <x v="952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x v="2"/>
    <x v="8"/>
    <x v="702"/>
    <x v="953"/>
    <x v="953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x v="2"/>
    <x v="8"/>
    <x v="703"/>
    <x v="954"/>
    <x v="954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x v="2"/>
    <x v="8"/>
    <x v="704"/>
    <x v="955"/>
    <x v="955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x v="2"/>
    <x v="8"/>
    <x v="705"/>
    <x v="956"/>
    <x v="956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x v="2"/>
    <x v="8"/>
    <x v="706"/>
    <x v="957"/>
    <x v="957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x v="2"/>
    <x v="8"/>
    <x v="707"/>
    <x v="958"/>
    <x v="95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x v="2"/>
    <x v="8"/>
    <x v="708"/>
    <x v="959"/>
    <x v="959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x v="2"/>
    <x v="8"/>
    <x v="709"/>
    <x v="960"/>
    <x v="960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x v="2"/>
    <x v="8"/>
    <x v="710"/>
    <x v="961"/>
    <x v="961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x v="2"/>
    <x v="8"/>
    <x v="711"/>
    <x v="962"/>
    <x v="962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x v="2"/>
    <x v="8"/>
    <x v="712"/>
    <x v="963"/>
    <x v="963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x v="2"/>
    <x v="8"/>
    <x v="713"/>
    <x v="964"/>
    <x v="964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x v="2"/>
    <x v="8"/>
    <x v="714"/>
    <x v="965"/>
    <x v="965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x v="2"/>
    <x v="8"/>
    <x v="715"/>
    <x v="966"/>
    <x v="966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x v="2"/>
    <x v="8"/>
    <x v="716"/>
    <x v="967"/>
    <x v="967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x v="2"/>
    <x v="8"/>
    <x v="717"/>
    <x v="968"/>
    <x v="96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x v="2"/>
    <x v="8"/>
    <x v="718"/>
    <x v="969"/>
    <x v="969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x v="2"/>
    <x v="8"/>
    <x v="719"/>
    <x v="970"/>
    <x v="970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x v="2"/>
    <x v="8"/>
    <x v="720"/>
    <x v="971"/>
    <x v="971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x v="2"/>
    <x v="8"/>
    <x v="721"/>
    <x v="972"/>
    <x v="972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x v="2"/>
    <x v="8"/>
    <x v="722"/>
    <x v="973"/>
    <x v="973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x v="2"/>
    <x v="8"/>
    <x v="723"/>
    <x v="974"/>
    <x v="974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x v="2"/>
    <x v="8"/>
    <x v="724"/>
    <x v="975"/>
    <x v="975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x v="2"/>
    <x v="8"/>
    <x v="725"/>
    <x v="976"/>
    <x v="976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x v="2"/>
    <x v="8"/>
    <x v="726"/>
    <x v="977"/>
    <x v="977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x v="2"/>
    <x v="8"/>
    <x v="727"/>
    <x v="978"/>
    <x v="97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x v="2"/>
    <x v="8"/>
    <x v="728"/>
    <x v="979"/>
    <x v="979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x v="2"/>
    <x v="8"/>
    <x v="729"/>
    <x v="980"/>
    <x v="980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x v="2"/>
    <x v="8"/>
    <x v="730"/>
    <x v="981"/>
    <x v="981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x v="2"/>
    <x v="8"/>
    <x v="120"/>
    <x v="982"/>
    <x v="982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x v="2"/>
    <x v="8"/>
    <x v="731"/>
    <x v="983"/>
    <x v="983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x v="2"/>
    <x v="8"/>
    <x v="732"/>
    <x v="984"/>
    <x v="984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x v="2"/>
    <x v="8"/>
    <x v="733"/>
    <x v="985"/>
    <x v="985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x v="2"/>
    <x v="8"/>
    <x v="734"/>
    <x v="986"/>
    <x v="986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x v="2"/>
    <x v="8"/>
    <x v="735"/>
    <x v="987"/>
    <x v="987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x v="2"/>
    <x v="8"/>
    <x v="121"/>
    <x v="988"/>
    <x v="98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x v="2"/>
    <x v="8"/>
    <x v="736"/>
    <x v="989"/>
    <x v="989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x v="2"/>
    <x v="8"/>
    <x v="31"/>
    <x v="990"/>
    <x v="990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x v="2"/>
    <x v="8"/>
    <x v="737"/>
    <x v="991"/>
    <x v="991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x v="2"/>
    <x v="8"/>
    <x v="738"/>
    <x v="992"/>
    <x v="992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x v="2"/>
    <x v="8"/>
    <x v="739"/>
    <x v="993"/>
    <x v="993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x v="2"/>
    <x v="8"/>
    <x v="740"/>
    <x v="994"/>
    <x v="994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x v="2"/>
    <x v="8"/>
    <x v="741"/>
    <x v="995"/>
    <x v="995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x v="2"/>
    <x v="8"/>
    <x v="31"/>
    <x v="996"/>
    <x v="996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x v="2"/>
    <x v="8"/>
    <x v="742"/>
    <x v="997"/>
    <x v="997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x v="2"/>
    <x v="8"/>
    <x v="743"/>
    <x v="998"/>
    <x v="99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x v="2"/>
    <x v="8"/>
    <x v="744"/>
    <x v="999"/>
    <x v="999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x v="2"/>
    <x v="8"/>
    <x v="745"/>
    <x v="1000"/>
    <x v="1000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x v="2"/>
    <x v="8"/>
    <x v="746"/>
    <x v="1001"/>
    <x v="1001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x v="2"/>
    <x v="8"/>
    <x v="747"/>
    <x v="1002"/>
    <x v="1002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x v="2"/>
    <x v="8"/>
    <x v="748"/>
    <x v="1003"/>
    <x v="1003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x v="2"/>
    <x v="8"/>
    <x v="749"/>
    <x v="1004"/>
    <x v="1004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x v="2"/>
    <x v="8"/>
    <x v="750"/>
    <x v="1005"/>
    <x v="1005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x v="2"/>
    <x v="8"/>
    <x v="751"/>
    <x v="1006"/>
    <x v="1006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x v="2"/>
    <x v="8"/>
    <x v="752"/>
    <x v="1007"/>
    <x v="1007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x v="2"/>
    <x v="8"/>
    <x v="404"/>
    <x v="1008"/>
    <x v="100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x v="2"/>
    <x v="8"/>
    <x v="177"/>
    <x v="1009"/>
    <x v="1009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x v="2"/>
    <x v="8"/>
    <x v="687"/>
    <x v="1010"/>
    <x v="1010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x v="2"/>
    <x v="8"/>
    <x v="753"/>
    <x v="1011"/>
    <x v="1011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x v="2"/>
    <x v="8"/>
    <x v="754"/>
    <x v="1012"/>
    <x v="1012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x v="2"/>
    <x v="8"/>
    <x v="755"/>
    <x v="1013"/>
    <x v="1013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x v="2"/>
    <x v="8"/>
    <x v="756"/>
    <x v="1014"/>
    <x v="1014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x v="2"/>
    <x v="8"/>
    <x v="375"/>
    <x v="1015"/>
    <x v="1015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x v="2"/>
    <x v="8"/>
    <x v="757"/>
    <x v="1016"/>
    <x v="1016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x v="2"/>
    <x v="8"/>
    <x v="758"/>
    <x v="1017"/>
    <x v="1017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x v="2"/>
    <x v="8"/>
    <x v="759"/>
    <x v="1018"/>
    <x v="101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x v="2"/>
    <x v="8"/>
    <x v="454"/>
    <x v="1019"/>
    <x v="1019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x v="4"/>
    <x v="15"/>
    <x v="760"/>
    <x v="1020"/>
    <x v="1020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x v="4"/>
    <x v="15"/>
    <x v="761"/>
    <x v="1021"/>
    <x v="1021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x v="4"/>
    <x v="15"/>
    <x v="762"/>
    <x v="1022"/>
    <x v="1022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x v="4"/>
    <x v="15"/>
    <x v="763"/>
    <x v="1023"/>
    <x v="1023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x v="4"/>
    <x v="15"/>
    <x v="764"/>
    <x v="1024"/>
    <x v="1024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x v="4"/>
    <x v="15"/>
    <x v="765"/>
    <x v="1025"/>
    <x v="102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x v="4"/>
    <x v="15"/>
    <x v="766"/>
    <x v="1026"/>
    <x v="1026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x v="4"/>
    <x v="15"/>
    <x v="767"/>
    <x v="1027"/>
    <x v="1027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x v="4"/>
    <x v="15"/>
    <x v="768"/>
    <x v="1028"/>
    <x v="1028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x v="4"/>
    <x v="15"/>
    <x v="769"/>
    <x v="1029"/>
    <x v="1029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x v="4"/>
    <x v="15"/>
    <x v="770"/>
    <x v="1030"/>
    <x v="1030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x v="4"/>
    <x v="15"/>
    <x v="771"/>
    <x v="1031"/>
    <x v="1031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x v="4"/>
    <x v="15"/>
    <x v="772"/>
    <x v="1032"/>
    <x v="1032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x v="4"/>
    <x v="15"/>
    <x v="96"/>
    <x v="1033"/>
    <x v="1033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x v="4"/>
    <x v="15"/>
    <x v="773"/>
    <x v="1034"/>
    <x v="1034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x v="4"/>
    <x v="15"/>
    <x v="774"/>
    <x v="1035"/>
    <x v="103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x v="4"/>
    <x v="15"/>
    <x v="775"/>
    <x v="1036"/>
    <x v="1036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x v="4"/>
    <x v="15"/>
    <x v="776"/>
    <x v="1037"/>
    <x v="1037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x v="4"/>
    <x v="15"/>
    <x v="777"/>
    <x v="1038"/>
    <x v="1038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x v="4"/>
    <x v="15"/>
    <x v="778"/>
    <x v="1039"/>
    <x v="1039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x v="5"/>
    <x v="16"/>
    <x v="404"/>
    <x v="1040"/>
    <x v="1040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x v="5"/>
    <x v="16"/>
    <x v="121"/>
    <x v="1041"/>
    <x v="1041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x v="5"/>
    <x v="16"/>
    <x v="119"/>
    <x v="1042"/>
    <x v="1042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x v="5"/>
    <x v="16"/>
    <x v="779"/>
    <x v="1043"/>
    <x v="1043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x v="5"/>
    <x v="16"/>
    <x v="362"/>
    <x v="1044"/>
    <x v="1044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x v="5"/>
    <x v="16"/>
    <x v="780"/>
    <x v="1045"/>
    <x v="1045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x v="5"/>
    <x v="16"/>
    <x v="121"/>
    <x v="1046"/>
    <x v="104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x v="5"/>
    <x v="16"/>
    <x v="120"/>
    <x v="1047"/>
    <x v="1047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x v="5"/>
    <x v="16"/>
    <x v="444"/>
    <x v="1048"/>
    <x v="1048"/>
  </r>
  <r>
    <n v="1049"/>
    <x v="1049"/>
    <s v="------"/>
    <x v="14"/>
    <x v="117"/>
    <x v="1"/>
    <x v="0"/>
    <s v="USD"/>
    <n v="1455272445"/>
    <n v="1452680445"/>
    <b v="0"/>
    <n v="0"/>
    <b v="0"/>
    <s v="journalism/audio"/>
    <x v="5"/>
    <x v="16"/>
    <x v="121"/>
    <x v="1049"/>
    <x v="1049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x v="5"/>
    <x v="16"/>
    <x v="121"/>
    <x v="1050"/>
    <x v="1050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x v="5"/>
    <x v="16"/>
    <x v="121"/>
    <x v="1051"/>
    <x v="1051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x v="5"/>
    <x v="16"/>
    <x v="121"/>
    <x v="1052"/>
    <x v="1052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x v="5"/>
    <x v="16"/>
    <x v="2"/>
    <x v="1053"/>
    <x v="1053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x v="5"/>
    <x v="16"/>
    <x v="121"/>
    <x v="1054"/>
    <x v="1054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x v="5"/>
    <x v="16"/>
    <x v="121"/>
    <x v="1055"/>
    <x v="1055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x v="5"/>
    <x v="16"/>
    <x v="121"/>
    <x v="1056"/>
    <x v="105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x v="5"/>
    <x v="16"/>
    <x v="121"/>
    <x v="1057"/>
    <x v="1057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x v="5"/>
    <x v="16"/>
    <x v="121"/>
    <x v="1058"/>
    <x v="1058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x v="5"/>
    <x v="16"/>
    <x v="121"/>
    <x v="1059"/>
    <x v="1059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x v="5"/>
    <x v="16"/>
    <x v="73"/>
    <x v="1060"/>
    <x v="1060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x v="5"/>
    <x v="16"/>
    <x v="121"/>
    <x v="1061"/>
    <x v="1061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x v="5"/>
    <x v="16"/>
    <x v="125"/>
    <x v="1062"/>
    <x v="1062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x v="5"/>
    <x v="16"/>
    <x v="121"/>
    <x v="1063"/>
    <x v="1063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x v="6"/>
    <x v="17"/>
    <x v="781"/>
    <x v="1064"/>
    <x v="1064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x v="6"/>
    <x v="17"/>
    <x v="782"/>
    <x v="1065"/>
    <x v="1065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x v="6"/>
    <x v="17"/>
    <x v="783"/>
    <x v="1066"/>
    <x v="1066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x v="6"/>
    <x v="17"/>
    <x v="31"/>
    <x v="1067"/>
    <x v="106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x v="6"/>
    <x v="17"/>
    <x v="784"/>
    <x v="1068"/>
    <x v="1068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x v="6"/>
    <x v="17"/>
    <x v="785"/>
    <x v="1069"/>
    <x v="1069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x v="6"/>
    <x v="17"/>
    <x v="431"/>
    <x v="1070"/>
    <x v="1070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x v="6"/>
    <x v="17"/>
    <x v="121"/>
    <x v="1071"/>
    <x v="1071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x v="6"/>
    <x v="17"/>
    <x v="786"/>
    <x v="1072"/>
    <x v="1072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x v="6"/>
    <x v="17"/>
    <x v="119"/>
    <x v="1073"/>
    <x v="1073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x v="6"/>
    <x v="17"/>
    <x v="787"/>
    <x v="1074"/>
    <x v="1074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x v="6"/>
    <x v="17"/>
    <x v="2"/>
    <x v="1075"/>
    <x v="1075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x v="6"/>
    <x v="17"/>
    <x v="788"/>
    <x v="1076"/>
    <x v="1076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x v="6"/>
    <x v="17"/>
    <x v="716"/>
    <x v="1077"/>
    <x v="107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x v="6"/>
    <x v="17"/>
    <x v="373"/>
    <x v="1078"/>
    <x v="1078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x v="6"/>
    <x v="17"/>
    <x v="789"/>
    <x v="1079"/>
    <x v="1079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x v="6"/>
    <x v="17"/>
    <x v="790"/>
    <x v="1080"/>
    <x v="1080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x v="6"/>
    <x v="17"/>
    <x v="362"/>
    <x v="1081"/>
    <x v="1081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x v="6"/>
    <x v="17"/>
    <x v="791"/>
    <x v="1082"/>
    <x v="1082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x v="6"/>
    <x v="17"/>
    <x v="792"/>
    <x v="1083"/>
    <x v="1083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x v="6"/>
    <x v="17"/>
    <x v="121"/>
    <x v="1084"/>
    <x v="1084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x v="6"/>
    <x v="17"/>
    <x v="793"/>
    <x v="1085"/>
    <x v="1085"/>
  </r>
  <r>
    <n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x v="6"/>
    <x v="17"/>
    <x v="501"/>
    <x v="1086"/>
    <x v="1086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x v="6"/>
    <x v="17"/>
    <x v="121"/>
    <x v="1087"/>
    <x v="108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x v="6"/>
    <x v="17"/>
    <x v="794"/>
    <x v="1088"/>
    <x v="1088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x v="6"/>
    <x v="17"/>
    <x v="775"/>
    <x v="1089"/>
    <x v="1089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x v="6"/>
    <x v="17"/>
    <x v="144"/>
    <x v="1090"/>
    <x v="1090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x v="6"/>
    <x v="17"/>
    <x v="381"/>
    <x v="1091"/>
    <x v="1091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x v="6"/>
    <x v="17"/>
    <x v="362"/>
    <x v="1092"/>
    <x v="1092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x v="6"/>
    <x v="17"/>
    <x v="491"/>
    <x v="1093"/>
    <x v="1093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x v="6"/>
    <x v="17"/>
    <x v="795"/>
    <x v="1094"/>
    <x v="1094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x v="6"/>
    <x v="17"/>
    <x v="796"/>
    <x v="1095"/>
    <x v="1095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x v="6"/>
    <x v="17"/>
    <x v="797"/>
    <x v="1096"/>
    <x v="1096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x v="6"/>
    <x v="17"/>
    <x v="798"/>
    <x v="1097"/>
    <x v="109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x v="6"/>
    <x v="17"/>
    <x v="799"/>
    <x v="1098"/>
    <x v="1098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x v="6"/>
    <x v="17"/>
    <x v="380"/>
    <x v="1099"/>
    <x v="1099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x v="6"/>
    <x v="17"/>
    <x v="119"/>
    <x v="1100"/>
    <x v="1100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x v="6"/>
    <x v="17"/>
    <x v="800"/>
    <x v="1101"/>
    <x v="1101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x v="6"/>
    <x v="17"/>
    <x v="801"/>
    <x v="1102"/>
    <x v="1102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x v="6"/>
    <x v="17"/>
    <x v="782"/>
    <x v="1103"/>
    <x v="1103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x v="6"/>
    <x v="17"/>
    <x v="802"/>
    <x v="1104"/>
    <x v="1104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x v="6"/>
    <x v="17"/>
    <x v="803"/>
    <x v="1105"/>
    <x v="1105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x v="6"/>
    <x v="17"/>
    <x v="804"/>
    <x v="1106"/>
    <x v="1106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x v="6"/>
    <x v="17"/>
    <x v="121"/>
    <x v="1107"/>
    <x v="110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x v="6"/>
    <x v="17"/>
    <x v="805"/>
    <x v="1108"/>
    <x v="1108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x v="6"/>
    <x v="17"/>
    <x v="2"/>
    <x v="1109"/>
    <x v="1109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x v="6"/>
    <x v="17"/>
    <x v="806"/>
    <x v="1110"/>
    <x v="1110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x v="6"/>
    <x v="17"/>
    <x v="120"/>
    <x v="1111"/>
    <x v="1111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x v="6"/>
    <x v="17"/>
    <x v="807"/>
    <x v="1112"/>
    <x v="1112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x v="6"/>
    <x v="17"/>
    <x v="144"/>
    <x v="1113"/>
    <x v="1113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x v="6"/>
    <x v="17"/>
    <x v="808"/>
    <x v="1114"/>
    <x v="1114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x v="6"/>
    <x v="17"/>
    <x v="508"/>
    <x v="1115"/>
    <x v="1115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x v="6"/>
    <x v="17"/>
    <x v="809"/>
    <x v="1116"/>
    <x v="1116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x v="6"/>
    <x v="17"/>
    <x v="810"/>
    <x v="1117"/>
    <x v="11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x v="6"/>
    <x v="17"/>
    <x v="811"/>
    <x v="1118"/>
    <x v="1118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x v="6"/>
    <x v="17"/>
    <x v="144"/>
    <x v="1119"/>
    <x v="1119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x v="6"/>
    <x v="17"/>
    <x v="121"/>
    <x v="1120"/>
    <x v="1120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x v="6"/>
    <x v="17"/>
    <x v="812"/>
    <x v="1121"/>
    <x v="1121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x v="6"/>
    <x v="17"/>
    <x v="121"/>
    <x v="1122"/>
    <x v="1122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x v="6"/>
    <x v="17"/>
    <x v="813"/>
    <x v="1123"/>
    <x v="1123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x v="6"/>
    <x v="18"/>
    <x v="814"/>
    <x v="1124"/>
    <x v="1124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x v="6"/>
    <x v="18"/>
    <x v="121"/>
    <x v="1125"/>
    <x v="1125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x v="6"/>
    <x v="18"/>
    <x v="144"/>
    <x v="1126"/>
    <x v="1126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x v="6"/>
    <x v="18"/>
    <x v="815"/>
    <x v="1127"/>
    <x v="1127"/>
  </r>
  <r>
    <n v="1128"/>
    <x v="1128"/>
    <s v="#havingfunFTW"/>
    <x v="28"/>
    <x v="116"/>
    <x v="2"/>
    <x v="1"/>
    <s v="GBP"/>
    <n v="1407425717"/>
    <n v="1404833717"/>
    <b v="0"/>
    <n v="1"/>
    <b v="0"/>
    <s v="games/mobile games"/>
    <x v="6"/>
    <x v="18"/>
    <x v="120"/>
    <x v="1128"/>
    <x v="112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x v="6"/>
    <x v="18"/>
    <x v="678"/>
    <x v="1129"/>
    <x v="1129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x v="6"/>
    <x v="18"/>
    <x v="813"/>
    <x v="1130"/>
    <x v="1130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x v="6"/>
    <x v="18"/>
    <x v="121"/>
    <x v="1131"/>
    <x v="1131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x v="6"/>
    <x v="18"/>
    <x v="816"/>
    <x v="1132"/>
    <x v="1132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x v="6"/>
    <x v="18"/>
    <x v="135"/>
    <x v="1133"/>
    <x v="1133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x v="6"/>
    <x v="18"/>
    <x v="120"/>
    <x v="1134"/>
    <x v="1134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x v="6"/>
    <x v="18"/>
    <x v="73"/>
    <x v="1135"/>
    <x v="1135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x v="6"/>
    <x v="18"/>
    <x v="817"/>
    <x v="1136"/>
    <x v="1136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x v="6"/>
    <x v="18"/>
    <x v="818"/>
    <x v="1137"/>
    <x v="1137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x v="6"/>
    <x v="18"/>
    <x v="672"/>
    <x v="1138"/>
    <x v="113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x v="6"/>
    <x v="18"/>
    <x v="144"/>
    <x v="1139"/>
    <x v="1139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x v="6"/>
    <x v="18"/>
    <x v="121"/>
    <x v="1140"/>
    <x v="1140"/>
  </r>
  <r>
    <n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x v="6"/>
    <x v="18"/>
    <x v="121"/>
    <x v="1141"/>
    <x v="1141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x v="6"/>
    <x v="18"/>
    <x v="121"/>
    <x v="1142"/>
    <x v="1142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x v="6"/>
    <x v="18"/>
    <x v="819"/>
    <x v="1143"/>
    <x v="1143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x v="7"/>
    <x v="19"/>
    <x v="121"/>
    <x v="1144"/>
    <x v="1144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x v="7"/>
    <x v="19"/>
    <x v="101"/>
    <x v="1145"/>
    <x v="1145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x v="7"/>
    <x v="19"/>
    <x v="820"/>
    <x v="1146"/>
    <x v="1146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x v="7"/>
    <x v="19"/>
    <x v="121"/>
    <x v="1147"/>
    <x v="1147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x v="7"/>
    <x v="19"/>
    <x v="821"/>
    <x v="1148"/>
    <x v="1148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x v="7"/>
    <x v="19"/>
    <x v="822"/>
    <x v="1149"/>
    <x v="114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x v="7"/>
    <x v="19"/>
    <x v="823"/>
    <x v="1150"/>
    <x v="1150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x v="7"/>
    <x v="19"/>
    <x v="121"/>
    <x v="1151"/>
    <x v="1151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x v="7"/>
    <x v="19"/>
    <x v="824"/>
    <x v="1152"/>
    <x v="1152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x v="7"/>
    <x v="19"/>
    <x v="73"/>
    <x v="1153"/>
    <x v="1153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x v="7"/>
    <x v="19"/>
    <x v="149"/>
    <x v="1154"/>
    <x v="1154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x v="7"/>
    <x v="19"/>
    <x v="825"/>
    <x v="1155"/>
    <x v="1155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x v="7"/>
    <x v="19"/>
    <x v="121"/>
    <x v="1156"/>
    <x v="1156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x v="7"/>
    <x v="19"/>
    <x v="679"/>
    <x v="1157"/>
    <x v="1157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x v="7"/>
    <x v="19"/>
    <x v="123"/>
    <x v="1158"/>
    <x v="1158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x v="7"/>
    <x v="19"/>
    <x v="121"/>
    <x v="1159"/>
    <x v="115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x v="7"/>
    <x v="19"/>
    <x v="826"/>
    <x v="1160"/>
    <x v="1160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x v="7"/>
    <x v="19"/>
    <x v="121"/>
    <x v="1161"/>
    <x v="1161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x v="7"/>
    <x v="19"/>
    <x v="827"/>
    <x v="1162"/>
    <x v="1162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x v="7"/>
    <x v="19"/>
    <x v="121"/>
    <x v="1163"/>
    <x v="1163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x v="7"/>
    <x v="19"/>
    <x v="121"/>
    <x v="1164"/>
    <x v="1164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x v="7"/>
    <x v="19"/>
    <x v="828"/>
    <x v="1165"/>
    <x v="1165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x v="7"/>
    <x v="19"/>
    <x v="829"/>
    <x v="1166"/>
    <x v="1166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x v="7"/>
    <x v="19"/>
    <x v="830"/>
    <x v="1167"/>
    <x v="1167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x v="7"/>
    <x v="19"/>
    <x v="831"/>
    <x v="1168"/>
    <x v="1168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x v="7"/>
    <x v="19"/>
    <x v="161"/>
    <x v="1169"/>
    <x v="116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x v="7"/>
    <x v="19"/>
    <x v="73"/>
    <x v="1170"/>
    <x v="1170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x v="7"/>
    <x v="19"/>
    <x v="380"/>
    <x v="1171"/>
    <x v="1171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x v="7"/>
    <x v="19"/>
    <x v="121"/>
    <x v="1172"/>
    <x v="1172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x v="7"/>
    <x v="19"/>
    <x v="179"/>
    <x v="1173"/>
    <x v="1173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x v="7"/>
    <x v="19"/>
    <x v="832"/>
    <x v="1174"/>
    <x v="1174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x v="7"/>
    <x v="19"/>
    <x v="177"/>
    <x v="1175"/>
    <x v="1175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x v="7"/>
    <x v="19"/>
    <x v="119"/>
    <x v="1176"/>
    <x v="1176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x v="7"/>
    <x v="19"/>
    <x v="121"/>
    <x v="1177"/>
    <x v="1177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x v="7"/>
    <x v="19"/>
    <x v="144"/>
    <x v="1178"/>
    <x v="1178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x v="7"/>
    <x v="19"/>
    <x v="833"/>
    <x v="1179"/>
    <x v="117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x v="7"/>
    <x v="19"/>
    <x v="834"/>
    <x v="1180"/>
    <x v="1180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x v="7"/>
    <x v="19"/>
    <x v="835"/>
    <x v="1181"/>
    <x v="1181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x v="7"/>
    <x v="19"/>
    <x v="678"/>
    <x v="1182"/>
    <x v="1182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x v="7"/>
    <x v="19"/>
    <x v="836"/>
    <x v="1183"/>
    <x v="1183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x v="8"/>
    <x v="20"/>
    <x v="837"/>
    <x v="1184"/>
    <x v="1184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x v="8"/>
    <x v="20"/>
    <x v="838"/>
    <x v="1185"/>
    <x v="1185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x v="8"/>
    <x v="20"/>
    <x v="839"/>
    <x v="1186"/>
    <x v="1186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x v="8"/>
    <x v="20"/>
    <x v="840"/>
    <x v="1187"/>
    <x v="1187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x v="8"/>
    <x v="20"/>
    <x v="841"/>
    <x v="1188"/>
    <x v="1188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x v="8"/>
    <x v="20"/>
    <x v="842"/>
    <x v="1189"/>
    <x v="1189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x v="8"/>
    <x v="20"/>
    <x v="843"/>
    <x v="1190"/>
    <x v="119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x v="8"/>
    <x v="20"/>
    <x v="844"/>
    <x v="1191"/>
    <x v="1191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x v="8"/>
    <x v="20"/>
    <x v="845"/>
    <x v="1192"/>
    <x v="1192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x v="8"/>
    <x v="20"/>
    <x v="846"/>
    <x v="1193"/>
    <x v="1193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x v="8"/>
    <x v="20"/>
    <x v="847"/>
    <x v="1194"/>
    <x v="1194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x v="8"/>
    <x v="20"/>
    <x v="848"/>
    <x v="1195"/>
    <x v="1195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x v="8"/>
    <x v="20"/>
    <x v="849"/>
    <x v="1196"/>
    <x v="1196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x v="8"/>
    <x v="20"/>
    <x v="850"/>
    <x v="1197"/>
    <x v="1197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x v="8"/>
    <x v="20"/>
    <x v="851"/>
    <x v="1198"/>
    <x v="1198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x v="8"/>
    <x v="20"/>
    <x v="852"/>
    <x v="1199"/>
    <x v="1199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x v="8"/>
    <x v="20"/>
    <x v="853"/>
    <x v="1200"/>
    <x v="120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x v="8"/>
    <x v="20"/>
    <x v="854"/>
    <x v="1201"/>
    <x v="1201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x v="8"/>
    <x v="20"/>
    <x v="855"/>
    <x v="1202"/>
    <x v="1202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x v="8"/>
    <x v="20"/>
    <x v="856"/>
    <x v="1203"/>
    <x v="1203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x v="8"/>
    <x v="20"/>
    <x v="857"/>
    <x v="1204"/>
    <x v="1204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x v="8"/>
    <x v="20"/>
    <x v="858"/>
    <x v="1205"/>
    <x v="1205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x v="8"/>
    <x v="20"/>
    <x v="859"/>
    <x v="1206"/>
    <x v="1206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x v="8"/>
    <x v="20"/>
    <x v="860"/>
    <x v="1207"/>
    <x v="1207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x v="8"/>
    <x v="20"/>
    <x v="861"/>
    <x v="1208"/>
    <x v="1208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x v="8"/>
    <x v="20"/>
    <x v="862"/>
    <x v="1209"/>
    <x v="1209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x v="8"/>
    <x v="20"/>
    <x v="863"/>
    <x v="1210"/>
    <x v="121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x v="8"/>
    <x v="20"/>
    <x v="864"/>
    <x v="1211"/>
    <x v="1211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x v="8"/>
    <x v="20"/>
    <x v="865"/>
    <x v="1212"/>
    <x v="1212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x v="8"/>
    <x v="20"/>
    <x v="866"/>
    <x v="1213"/>
    <x v="1213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x v="8"/>
    <x v="20"/>
    <x v="867"/>
    <x v="1214"/>
    <x v="1214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x v="8"/>
    <x v="20"/>
    <x v="868"/>
    <x v="1215"/>
    <x v="1215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x v="8"/>
    <x v="20"/>
    <x v="869"/>
    <x v="1216"/>
    <x v="1216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x v="8"/>
    <x v="20"/>
    <x v="870"/>
    <x v="1217"/>
    <x v="1217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x v="8"/>
    <x v="20"/>
    <x v="871"/>
    <x v="1218"/>
    <x v="1218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x v="8"/>
    <x v="20"/>
    <x v="872"/>
    <x v="1219"/>
    <x v="1219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x v="8"/>
    <x v="20"/>
    <x v="873"/>
    <x v="1220"/>
    <x v="12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x v="8"/>
    <x v="20"/>
    <x v="874"/>
    <x v="1221"/>
    <x v="1221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x v="8"/>
    <x v="20"/>
    <x v="875"/>
    <x v="1222"/>
    <x v="1222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x v="8"/>
    <x v="20"/>
    <x v="876"/>
    <x v="1223"/>
    <x v="1223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x v="4"/>
    <x v="21"/>
    <x v="877"/>
    <x v="1224"/>
    <x v="1224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x v="4"/>
    <x v="21"/>
    <x v="878"/>
    <x v="1225"/>
    <x v="1225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x v="4"/>
    <x v="21"/>
    <x v="879"/>
    <x v="1226"/>
    <x v="1226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x v="4"/>
    <x v="21"/>
    <x v="121"/>
    <x v="1227"/>
    <x v="1227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x v="4"/>
    <x v="21"/>
    <x v="880"/>
    <x v="1228"/>
    <x v="1228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x v="4"/>
    <x v="21"/>
    <x v="380"/>
    <x v="1229"/>
    <x v="1229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x v="4"/>
    <x v="21"/>
    <x v="121"/>
    <x v="1230"/>
    <x v="123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x v="4"/>
    <x v="21"/>
    <x v="121"/>
    <x v="1231"/>
    <x v="123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x v="4"/>
    <x v="21"/>
    <x v="375"/>
    <x v="1232"/>
    <x v="1232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x v="4"/>
    <x v="21"/>
    <x v="845"/>
    <x v="1233"/>
    <x v="1233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x v="4"/>
    <x v="21"/>
    <x v="121"/>
    <x v="1234"/>
    <x v="1234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x v="4"/>
    <x v="21"/>
    <x v="431"/>
    <x v="1235"/>
    <x v="1235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x v="4"/>
    <x v="21"/>
    <x v="121"/>
    <x v="1236"/>
    <x v="1236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x v="4"/>
    <x v="21"/>
    <x v="121"/>
    <x v="1237"/>
    <x v="1237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x v="4"/>
    <x v="21"/>
    <x v="881"/>
    <x v="1238"/>
    <x v="1238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x v="4"/>
    <x v="21"/>
    <x v="121"/>
    <x v="1239"/>
    <x v="1239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x v="4"/>
    <x v="21"/>
    <x v="882"/>
    <x v="1240"/>
    <x v="1240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x v="4"/>
    <x v="21"/>
    <x v="883"/>
    <x v="1241"/>
    <x v="124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x v="4"/>
    <x v="21"/>
    <x v="144"/>
    <x v="1242"/>
    <x v="1242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x v="4"/>
    <x v="21"/>
    <x v="884"/>
    <x v="1243"/>
    <x v="1243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x v="4"/>
    <x v="11"/>
    <x v="885"/>
    <x v="1244"/>
    <x v="1244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x v="4"/>
    <x v="11"/>
    <x v="886"/>
    <x v="1245"/>
    <x v="1245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x v="4"/>
    <x v="11"/>
    <x v="887"/>
    <x v="1246"/>
    <x v="1246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x v="4"/>
    <x v="11"/>
    <x v="888"/>
    <x v="1247"/>
    <x v="1247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x v="4"/>
    <x v="11"/>
    <x v="889"/>
    <x v="1248"/>
    <x v="1248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x v="4"/>
    <x v="11"/>
    <x v="890"/>
    <x v="1249"/>
    <x v="1249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x v="4"/>
    <x v="11"/>
    <x v="891"/>
    <x v="1250"/>
    <x v="1250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x v="4"/>
    <x v="11"/>
    <x v="892"/>
    <x v="1251"/>
    <x v="125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x v="4"/>
    <x v="11"/>
    <x v="893"/>
    <x v="1252"/>
    <x v="1252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x v="4"/>
    <x v="11"/>
    <x v="894"/>
    <x v="1253"/>
    <x v="1253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x v="4"/>
    <x v="11"/>
    <x v="895"/>
    <x v="1254"/>
    <x v="1254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x v="4"/>
    <x v="11"/>
    <x v="896"/>
    <x v="1255"/>
    <x v="1255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x v="4"/>
    <x v="11"/>
    <x v="897"/>
    <x v="1256"/>
    <x v="1256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x v="4"/>
    <x v="11"/>
    <x v="898"/>
    <x v="1257"/>
    <x v="1257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x v="4"/>
    <x v="11"/>
    <x v="899"/>
    <x v="1258"/>
    <x v="1258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x v="4"/>
    <x v="11"/>
    <x v="900"/>
    <x v="1259"/>
    <x v="1259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x v="4"/>
    <x v="11"/>
    <x v="901"/>
    <x v="1260"/>
    <x v="1260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x v="4"/>
    <x v="11"/>
    <x v="902"/>
    <x v="1261"/>
    <x v="126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x v="4"/>
    <x v="11"/>
    <x v="903"/>
    <x v="1262"/>
    <x v="1262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x v="4"/>
    <x v="11"/>
    <x v="904"/>
    <x v="1263"/>
    <x v="1263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x v="4"/>
    <x v="11"/>
    <x v="905"/>
    <x v="1264"/>
    <x v="1264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x v="4"/>
    <x v="11"/>
    <x v="906"/>
    <x v="1265"/>
    <x v="1265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x v="4"/>
    <x v="11"/>
    <x v="907"/>
    <x v="1266"/>
    <x v="1266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x v="4"/>
    <x v="11"/>
    <x v="908"/>
    <x v="1267"/>
    <x v="1267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x v="4"/>
    <x v="11"/>
    <x v="909"/>
    <x v="1268"/>
    <x v="1268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x v="4"/>
    <x v="11"/>
    <x v="910"/>
    <x v="1269"/>
    <x v="1269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x v="4"/>
    <x v="11"/>
    <x v="911"/>
    <x v="1270"/>
    <x v="1270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x v="4"/>
    <x v="11"/>
    <x v="912"/>
    <x v="1271"/>
    <x v="127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x v="4"/>
    <x v="11"/>
    <x v="913"/>
    <x v="1272"/>
    <x v="1272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x v="4"/>
    <x v="11"/>
    <x v="468"/>
    <x v="1273"/>
    <x v="1273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x v="4"/>
    <x v="11"/>
    <x v="914"/>
    <x v="1274"/>
    <x v="1274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x v="4"/>
    <x v="11"/>
    <x v="915"/>
    <x v="1275"/>
    <x v="1275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x v="4"/>
    <x v="11"/>
    <x v="916"/>
    <x v="1276"/>
    <x v="1276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x v="4"/>
    <x v="11"/>
    <x v="917"/>
    <x v="1277"/>
    <x v="1277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x v="4"/>
    <x v="11"/>
    <x v="918"/>
    <x v="1278"/>
    <x v="1278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x v="4"/>
    <x v="11"/>
    <x v="919"/>
    <x v="1279"/>
    <x v="1279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x v="4"/>
    <x v="11"/>
    <x v="920"/>
    <x v="1280"/>
    <x v="1280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x v="4"/>
    <x v="11"/>
    <x v="921"/>
    <x v="1281"/>
    <x v="128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x v="4"/>
    <x v="11"/>
    <x v="922"/>
    <x v="1282"/>
    <x v="1282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x v="4"/>
    <x v="11"/>
    <x v="923"/>
    <x v="1283"/>
    <x v="1283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x v="1"/>
    <x v="6"/>
    <x v="774"/>
    <x v="1284"/>
    <x v="1284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x v="1"/>
    <x v="6"/>
    <x v="924"/>
    <x v="1285"/>
    <x v="1285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x v="1"/>
    <x v="6"/>
    <x v="925"/>
    <x v="1286"/>
    <x v="128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x v="1"/>
    <x v="6"/>
    <x v="926"/>
    <x v="1287"/>
    <x v="1287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x v="1"/>
    <x v="6"/>
    <x v="927"/>
    <x v="1288"/>
    <x v="1288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x v="1"/>
    <x v="6"/>
    <x v="928"/>
    <x v="1289"/>
    <x v="1289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x v="1"/>
    <x v="6"/>
    <x v="929"/>
    <x v="1290"/>
    <x v="1290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x v="1"/>
    <x v="6"/>
    <x v="930"/>
    <x v="1291"/>
    <x v="1291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x v="1"/>
    <x v="6"/>
    <x v="931"/>
    <x v="1292"/>
    <x v="1292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x v="1"/>
    <x v="6"/>
    <x v="932"/>
    <x v="1293"/>
    <x v="1293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x v="1"/>
    <x v="6"/>
    <x v="933"/>
    <x v="1294"/>
    <x v="1294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x v="1"/>
    <x v="6"/>
    <x v="934"/>
    <x v="1295"/>
    <x v="1295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x v="1"/>
    <x v="6"/>
    <x v="935"/>
    <x v="1296"/>
    <x v="129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x v="1"/>
    <x v="6"/>
    <x v="936"/>
    <x v="1297"/>
    <x v="1297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x v="1"/>
    <x v="6"/>
    <x v="937"/>
    <x v="1298"/>
    <x v="1298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x v="1"/>
    <x v="6"/>
    <x v="938"/>
    <x v="1299"/>
    <x v="1299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x v="1"/>
    <x v="6"/>
    <x v="939"/>
    <x v="1300"/>
    <x v="1300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x v="1"/>
    <x v="6"/>
    <x v="940"/>
    <x v="1301"/>
    <x v="1301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x v="1"/>
    <x v="6"/>
    <x v="73"/>
    <x v="1302"/>
    <x v="1302"/>
  </r>
  <r>
    <n v="1303"/>
    <x v="1303"/>
    <s v="Groundbreaking queer theatre."/>
    <x v="8"/>
    <x v="912"/>
    <x v="0"/>
    <x v="1"/>
    <s v="GBP"/>
    <n v="1469962800"/>
    <n v="1468578920"/>
    <b v="0"/>
    <n v="108"/>
    <b v="1"/>
    <s v="theater/plays"/>
    <x v="1"/>
    <x v="6"/>
    <x v="941"/>
    <x v="1303"/>
    <x v="1303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x v="2"/>
    <x v="8"/>
    <x v="942"/>
    <x v="1304"/>
    <x v="1304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x v="2"/>
    <x v="8"/>
    <x v="330"/>
    <x v="1305"/>
    <x v="1305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x v="2"/>
    <x v="8"/>
    <x v="943"/>
    <x v="1306"/>
    <x v="1306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x v="2"/>
    <x v="8"/>
    <x v="944"/>
    <x v="1307"/>
    <x v="1307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x v="2"/>
    <x v="8"/>
    <x v="945"/>
    <x v="1308"/>
    <x v="130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x v="2"/>
    <x v="8"/>
    <x v="946"/>
    <x v="1309"/>
    <x v="1309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x v="2"/>
    <x v="8"/>
    <x v="947"/>
    <x v="1310"/>
    <x v="1310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x v="2"/>
    <x v="8"/>
    <x v="948"/>
    <x v="1311"/>
    <x v="1311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x v="2"/>
    <x v="8"/>
    <x v="138"/>
    <x v="1312"/>
    <x v="1312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x v="2"/>
    <x v="8"/>
    <x v="949"/>
    <x v="1313"/>
    <x v="1313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x v="2"/>
    <x v="8"/>
    <x v="950"/>
    <x v="1314"/>
    <x v="1314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x v="2"/>
    <x v="8"/>
    <x v="951"/>
    <x v="1315"/>
    <x v="1315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x v="2"/>
    <x v="8"/>
    <x v="120"/>
    <x v="1316"/>
    <x v="1316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x v="2"/>
    <x v="8"/>
    <x v="952"/>
    <x v="1317"/>
    <x v="1317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x v="2"/>
    <x v="8"/>
    <x v="953"/>
    <x v="1318"/>
    <x v="131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x v="2"/>
    <x v="8"/>
    <x v="954"/>
    <x v="1319"/>
    <x v="1319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x v="2"/>
    <x v="8"/>
    <x v="955"/>
    <x v="1320"/>
    <x v="1320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x v="2"/>
    <x v="8"/>
    <x v="956"/>
    <x v="1321"/>
    <x v="1321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x v="2"/>
    <x v="8"/>
    <x v="717"/>
    <x v="1322"/>
    <x v="1322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x v="2"/>
    <x v="8"/>
    <x v="957"/>
    <x v="1323"/>
    <x v="1323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x v="2"/>
    <x v="8"/>
    <x v="958"/>
    <x v="1324"/>
    <x v="1324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x v="2"/>
    <x v="8"/>
    <x v="959"/>
    <x v="1325"/>
    <x v="1325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x v="2"/>
    <x v="8"/>
    <x v="960"/>
    <x v="1326"/>
    <x v="1326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x v="2"/>
    <x v="8"/>
    <x v="961"/>
    <x v="1327"/>
    <x v="1327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x v="2"/>
    <x v="8"/>
    <x v="962"/>
    <x v="1328"/>
    <x v="132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x v="2"/>
    <x v="8"/>
    <x v="963"/>
    <x v="1329"/>
    <x v="1329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x v="2"/>
    <x v="8"/>
    <x v="964"/>
    <x v="1330"/>
    <x v="1330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x v="2"/>
    <x v="8"/>
    <x v="965"/>
    <x v="1331"/>
    <x v="1331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x v="2"/>
    <x v="8"/>
    <x v="121"/>
    <x v="1332"/>
    <x v="1332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x v="2"/>
    <x v="8"/>
    <x v="121"/>
    <x v="1333"/>
    <x v="1333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x v="2"/>
    <x v="8"/>
    <x v="707"/>
    <x v="1334"/>
    <x v="1334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x v="2"/>
    <x v="8"/>
    <x v="966"/>
    <x v="1335"/>
    <x v="1335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x v="2"/>
    <x v="8"/>
    <x v="967"/>
    <x v="1336"/>
    <x v="1336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x v="2"/>
    <x v="8"/>
    <x v="968"/>
    <x v="1337"/>
    <x v="1337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x v="2"/>
    <x v="8"/>
    <x v="969"/>
    <x v="1338"/>
    <x v="133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x v="2"/>
    <x v="8"/>
    <x v="970"/>
    <x v="1339"/>
    <x v="1339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x v="2"/>
    <x v="8"/>
    <x v="121"/>
    <x v="1340"/>
    <x v="1340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x v="2"/>
    <x v="8"/>
    <x v="971"/>
    <x v="1341"/>
    <x v="1341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x v="2"/>
    <x v="8"/>
    <x v="101"/>
    <x v="1342"/>
    <x v="1342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x v="2"/>
    <x v="8"/>
    <x v="972"/>
    <x v="1343"/>
    <x v="1343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x v="3"/>
    <x v="9"/>
    <x v="291"/>
    <x v="1344"/>
    <x v="1344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x v="3"/>
    <x v="9"/>
    <x v="973"/>
    <x v="1345"/>
    <x v="1345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x v="3"/>
    <x v="9"/>
    <x v="974"/>
    <x v="1346"/>
    <x v="1346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x v="3"/>
    <x v="9"/>
    <x v="975"/>
    <x v="1347"/>
    <x v="1347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x v="3"/>
    <x v="9"/>
    <x v="976"/>
    <x v="1348"/>
    <x v="1348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x v="3"/>
    <x v="9"/>
    <x v="977"/>
    <x v="1349"/>
    <x v="134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x v="3"/>
    <x v="9"/>
    <x v="199"/>
    <x v="1350"/>
    <x v="1350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x v="3"/>
    <x v="9"/>
    <x v="978"/>
    <x v="1351"/>
    <x v="1351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x v="3"/>
    <x v="9"/>
    <x v="979"/>
    <x v="1352"/>
    <x v="1352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x v="3"/>
    <x v="9"/>
    <x v="980"/>
    <x v="1353"/>
    <x v="1353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x v="3"/>
    <x v="9"/>
    <x v="981"/>
    <x v="1354"/>
    <x v="1354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x v="3"/>
    <x v="9"/>
    <x v="982"/>
    <x v="1355"/>
    <x v="1355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x v="3"/>
    <x v="9"/>
    <x v="983"/>
    <x v="1356"/>
    <x v="1356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x v="3"/>
    <x v="9"/>
    <x v="984"/>
    <x v="1357"/>
    <x v="1357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x v="3"/>
    <x v="9"/>
    <x v="985"/>
    <x v="1358"/>
    <x v="1358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x v="3"/>
    <x v="9"/>
    <x v="986"/>
    <x v="1359"/>
    <x v="135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x v="3"/>
    <x v="9"/>
    <x v="987"/>
    <x v="1360"/>
    <x v="1360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x v="3"/>
    <x v="9"/>
    <x v="988"/>
    <x v="1361"/>
    <x v="1361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x v="3"/>
    <x v="9"/>
    <x v="989"/>
    <x v="1362"/>
    <x v="1362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x v="3"/>
    <x v="9"/>
    <x v="375"/>
    <x v="1363"/>
    <x v="1363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x v="4"/>
    <x v="11"/>
    <x v="990"/>
    <x v="1364"/>
    <x v="1364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x v="4"/>
    <x v="11"/>
    <x v="991"/>
    <x v="1365"/>
    <x v="1365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x v="4"/>
    <x v="11"/>
    <x v="992"/>
    <x v="1366"/>
    <x v="1366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x v="4"/>
    <x v="11"/>
    <x v="993"/>
    <x v="1367"/>
    <x v="1367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x v="4"/>
    <x v="11"/>
    <x v="994"/>
    <x v="1368"/>
    <x v="1368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x v="4"/>
    <x v="11"/>
    <x v="995"/>
    <x v="1369"/>
    <x v="1369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x v="4"/>
    <x v="11"/>
    <x v="996"/>
    <x v="1370"/>
    <x v="1370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x v="4"/>
    <x v="11"/>
    <x v="997"/>
    <x v="1371"/>
    <x v="137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x v="4"/>
    <x v="11"/>
    <x v="998"/>
    <x v="1372"/>
    <x v="1372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x v="4"/>
    <x v="11"/>
    <x v="999"/>
    <x v="1373"/>
    <x v="1373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x v="4"/>
    <x v="11"/>
    <x v="1000"/>
    <x v="1374"/>
    <x v="1374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x v="4"/>
    <x v="11"/>
    <x v="1001"/>
    <x v="1375"/>
    <x v="1375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x v="4"/>
    <x v="11"/>
    <x v="1002"/>
    <x v="1376"/>
    <x v="1376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x v="4"/>
    <x v="11"/>
    <x v="1003"/>
    <x v="1377"/>
    <x v="1377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x v="4"/>
    <x v="11"/>
    <x v="1004"/>
    <x v="1378"/>
    <x v="1378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x v="4"/>
    <x v="11"/>
    <x v="1005"/>
    <x v="1379"/>
    <x v="1379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x v="4"/>
    <x v="11"/>
    <x v="1006"/>
    <x v="1380"/>
    <x v="138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x v="4"/>
    <x v="11"/>
    <x v="919"/>
    <x v="1381"/>
    <x v="138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x v="4"/>
    <x v="11"/>
    <x v="847"/>
    <x v="1382"/>
    <x v="1382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x v="4"/>
    <x v="11"/>
    <x v="1007"/>
    <x v="1383"/>
    <x v="1383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x v="4"/>
    <x v="11"/>
    <x v="1008"/>
    <x v="1384"/>
    <x v="1384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x v="4"/>
    <x v="11"/>
    <x v="1009"/>
    <x v="1385"/>
    <x v="1385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x v="4"/>
    <x v="11"/>
    <x v="368"/>
    <x v="1386"/>
    <x v="1386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x v="4"/>
    <x v="11"/>
    <x v="1010"/>
    <x v="1387"/>
    <x v="1387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x v="4"/>
    <x v="11"/>
    <x v="1011"/>
    <x v="1388"/>
    <x v="1388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x v="4"/>
    <x v="11"/>
    <x v="1012"/>
    <x v="1389"/>
    <x v="1389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x v="4"/>
    <x v="11"/>
    <x v="1013"/>
    <x v="1390"/>
    <x v="1390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x v="4"/>
    <x v="11"/>
    <x v="1014"/>
    <x v="1391"/>
    <x v="139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x v="4"/>
    <x v="11"/>
    <x v="1015"/>
    <x v="1392"/>
    <x v="1392"/>
  </r>
  <r>
    <n v="1393"/>
    <x v="1393"/>
    <s v="Rock n' Roll tales of our times"/>
    <x v="3"/>
    <x v="990"/>
    <x v="0"/>
    <x v="0"/>
    <s v="USD"/>
    <n v="1470068523"/>
    <n v="1467476523"/>
    <b v="0"/>
    <n v="52"/>
    <b v="1"/>
    <s v="music/rock"/>
    <x v="4"/>
    <x v="11"/>
    <x v="1016"/>
    <x v="1393"/>
    <x v="1393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x v="4"/>
    <x v="11"/>
    <x v="1017"/>
    <x v="1394"/>
    <x v="1394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x v="4"/>
    <x v="11"/>
    <x v="1018"/>
    <x v="1395"/>
    <x v="1395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x v="4"/>
    <x v="11"/>
    <x v="1019"/>
    <x v="1396"/>
    <x v="1396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x v="4"/>
    <x v="11"/>
    <x v="1020"/>
    <x v="1397"/>
    <x v="1397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x v="4"/>
    <x v="11"/>
    <x v="1021"/>
    <x v="1398"/>
    <x v="1398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x v="4"/>
    <x v="11"/>
    <x v="1022"/>
    <x v="1399"/>
    <x v="1399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x v="4"/>
    <x v="11"/>
    <x v="1023"/>
    <x v="1400"/>
    <x v="14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x v="4"/>
    <x v="11"/>
    <x v="246"/>
    <x v="1401"/>
    <x v="140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x v="4"/>
    <x v="11"/>
    <x v="1024"/>
    <x v="1402"/>
    <x v="1402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x v="4"/>
    <x v="11"/>
    <x v="1025"/>
    <x v="1403"/>
    <x v="1403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x v="3"/>
    <x v="22"/>
    <x v="1026"/>
    <x v="1404"/>
    <x v="1404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x v="3"/>
    <x v="22"/>
    <x v="1027"/>
    <x v="1405"/>
    <x v="1405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x v="3"/>
    <x v="22"/>
    <x v="144"/>
    <x v="1406"/>
    <x v="1406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x v="3"/>
    <x v="22"/>
    <x v="501"/>
    <x v="1407"/>
    <x v="1407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x v="3"/>
    <x v="22"/>
    <x v="1028"/>
    <x v="1408"/>
    <x v="1408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x v="3"/>
    <x v="22"/>
    <x v="121"/>
    <x v="1409"/>
    <x v="1409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x v="3"/>
    <x v="22"/>
    <x v="120"/>
    <x v="1410"/>
    <x v="1410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x v="3"/>
    <x v="22"/>
    <x v="1029"/>
    <x v="1411"/>
    <x v="1411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x v="3"/>
    <x v="22"/>
    <x v="1030"/>
    <x v="1412"/>
    <x v="141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x v="3"/>
    <x v="22"/>
    <x v="101"/>
    <x v="1413"/>
    <x v="1413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x v="3"/>
    <x v="22"/>
    <x v="120"/>
    <x v="1414"/>
    <x v="1414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x v="3"/>
    <x v="22"/>
    <x v="1031"/>
    <x v="1415"/>
    <x v="1415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x v="3"/>
    <x v="22"/>
    <x v="121"/>
    <x v="1416"/>
    <x v="1416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x v="3"/>
    <x v="22"/>
    <x v="440"/>
    <x v="1417"/>
    <x v="1417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x v="3"/>
    <x v="22"/>
    <x v="1032"/>
    <x v="1418"/>
    <x v="1418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x v="3"/>
    <x v="22"/>
    <x v="884"/>
    <x v="1419"/>
    <x v="1419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x v="3"/>
    <x v="22"/>
    <x v="120"/>
    <x v="1420"/>
    <x v="1420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x v="3"/>
    <x v="22"/>
    <x v="101"/>
    <x v="1421"/>
    <x v="1421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x v="3"/>
    <x v="22"/>
    <x v="31"/>
    <x v="1422"/>
    <x v="14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x v="3"/>
    <x v="22"/>
    <x v="101"/>
    <x v="1423"/>
    <x v="1423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x v="3"/>
    <x v="22"/>
    <x v="1033"/>
    <x v="1424"/>
    <x v="1424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x v="3"/>
    <x v="22"/>
    <x v="121"/>
    <x v="1425"/>
    <x v="1425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x v="3"/>
    <x v="22"/>
    <x v="121"/>
    <x v="1426"/>
    <x v="1426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x v="3"/>
    <x v="22"/>
    <x v="1034"/>
    <x v="1427"/>
    <x v="1427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x v="3"/>
    <x v="22"/>
    <x v="2"/>
    <x v="1428"/>
    <x v="1428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x v="3"/>
    <x v="22"/>
    <x v="121"/>
    <x v="1429"/>
    <x v="1429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x v="3"/>
    <x v="22"/>
    <x v="128"/>
    <x v="1430"/>
    <x v="1430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x v="3"/>
    <x v="22"/>
    <x v="1035"/>
    <x v="1431"/>
    <x v="1431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x v="3"/>
    <x v="22"/>
    <x v="121"/>
    <x v="1432"/>
    <x v="143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x v="3"/>
    <x v="22"/>
    <x v="1036"/>
    <x v="1433"/>
    <x v="1433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x v="3"/>
    <x v="22"/>
    <x v="1037"/>
    <x v="1434"/>
    <x v="1434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x v="3"/>
    <x v="22"/>
    <x v="501"/>
    <x v="1435"/>
    <x v="1435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x v="3"/>
    <x v="22"/>
    <x v="1038"/>
    <x v="1436"/>
    <x v="1436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x v="3"/>
    <x v="22"/>
    <x v="1039"/>
    <x v="1437"/>
    <x v="1437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x v="3"/>
    <x v="22"/>
    <x v="753"/>
    <x v="1438"/>
    <x v="1438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x v="3"/>
    <x v="22"/>
    <x v="179"/>
    <x v="1439"/>
    <x v="1439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x v="3"/>
    <x v="22"/>
    <x v="120"/>
    <x v="1440"/>
    <x v="1440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x v="3"/>
    <x v="22"/>
    <x v="1040"/>
    <x v="1441"/>
    <x v="1441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x v="3"/>
    <x v="22"/>
    <x v="121"/>
    <x v="1442"/>
    <x v="144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x v="3"/>
    <x v="22"/>
    <x v="121"/>
    <x v="1443"/>
    <x v="1443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x v="3"/>
    <x v="22"/>
    <x v="121"/>
    <x v="1444"/>
    <x v="1444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x v="3"/>
    <x v="22"/>
    <x v="121"/>
    <x v="1445"/>
    <x v="1445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x v="3"/>
    <x v="22"/>
    <x v="121"/>
    <x v="1446"/>
    <x v="1446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x v="3"/>
    <x v="22"/>
    <x v="380"/>
    <x v="1447"/>
    <x v="1447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x v="3"/>
    <x v="22"/>
    <x v="121"/>
    <x v="1448"/>
    <x v="1448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x v="3"/>
    <x v="22"/>
    <x v="121"/>
    <x v="1449"/>
    <x v="1449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x v="3"/>
    <x v="22"/>
    <x v="120"/>
    <x v="1450"/>
    <x v="1450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x v="3"/>
    <x v="22"/>
    <x v="120"/>
    <x v="1451"/>
    <x v="1451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x v="3"/>
    <x v="22"/>
    <x v="121"/>
    <x v="1452"/>
    <x v="145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x v="3"/>
    <x v="22"/>
    <x v="121"/>
    <x v="1453"/>
    <x v="1453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x v="3"/>
    <x v="22"/>
    <x v="2"/>
    <x v="1454"/>
    <x v="1454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x v="3"/>
    <x v="22"/>
    <x v="1041"/>
    <x v="1455"/>
    <x v="1455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x v="3"/>
    <x v="22"/>
    <x v="1042"/>
    <x v="1456"/>
    <x v="1456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x v="3"/>
    <x v="22"/>
    <x v="121"/>
    <x v="1457"/>
    <x v="1457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x v="3"/>
    <x v="22"/>
    <x v="121"/>
    <x v="1458"/>
    <x v="1458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x v="3"/>
    <x v="22"/>
    <x v="121"/>
    <x v="1459"/>
    <x v="1459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x v="3"/>
    <x v="22"/>
    <x v="121"/>
    <x v="1460"/>
    <x v="1460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x v="3"/>
    <x v="23"/>
    <x v="1043"/>
    <x v="1461"/>
    <x v="1461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x v="3"/>
    <x v="23"/>
    <x v="1044"/>
    <x v="1462"/>
    <x v="1462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x v="3"/>
    <x v="23"/>
    <x v="1045"/>
    <x v="1463"/>
    <x v="146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x v="3"/>
    <x v="23"/>
    <x v="1046"/>
    <x v="1464"/>
    <x v="1464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x v="3"/>
    <x v="23"/>
    <x v="1047"/>
    <x v="1465"/>
    <x v="1465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x v="3"/>
    <x v="23"/>
    <x v="1048"/>
    <x v="1466"/>
    <x v="1466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x v="3"/>
    <x v="23"/>
    <x v="1049"/>
    <x v="1467"/>
    <x v="1467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x v="3"/>
    <x v="23"/>
    <x v="1050"/>
    <x v="1468"/>
    <x v="1468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x v="3"/>
    <x v="23"/>
    <x v="1051"/>
    <x v="1469"/>
    <x v="1469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x v="3"/>
    <x v="23"/>
    <x v="1052"/>
    <x v="1470"/>
    <x v="1470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x v="3"/>
    <x v="23"/>
    <x v="1053"/>
    <x v="1471"/>
    <x v="1471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x v="3"/>
    <x v="23"/>
    <x v="1054"/>
    <x v="1472"/>
    <x v="1472"/>
  </r>
  <r>
    <n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x v="3"/>
    <x v="23"/>
    <x v="1055"/>
    <x v="1473"/>
    <x v="147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x v="3"/>
    <x v="23"/>
    <x v="1056"/>
    <x v="1474"/>
    <x v="1474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x v="3"/>
    <x v="23"/>
    <x v="1057"/>
    <x v="1475"/>
    <x v="1475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x v="3"/>
    <x v="23"/>
    <x v="1058"/>
    <x v="1476"/>
    <x v="1476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x v="3"/>
    <x v="23"/>
    <x v="1059"/>
    <x v="1477"/>
    <x v="1477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x v="3"/>
    <x v="23"/>
    <x v="1060"/>
    <x v="1478"/>
    <x v="1478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x v="3"/>
    <x v="23"/>
    <x v="1061"/>
    <x v="1479"/>
    <x v="1479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x v="3"/>
    <x v="23"/>
    <x v="1062"/>
    <x v="1480"/>
    <x v="1480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x v="3"/>
    <x v="10"/>
    <x v="827"/>
    <x v="1481"/>
    <x v="1481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x v="3"/>
    <x v="10"/>
    <x v="144"/>
    <x v="1482"/>
    <x v="1482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x v="3"/>
    <x v="10"/>
    <x v="380"/>
    <x v="1483"/>
    <x v="1483"/>
  </r>
  <r>
    <n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x v="3"/>
    <x v="10"/>
    <x v="121"/>
    <x v="1484"/>
    <x v="1484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x v="3"/>
    <x v="10"/>
    <x v="73"/>
    <x v="1485"/>
    <x v="1485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x v="3"/>
    <x v="10"/>
    <x v="580"/>
    <x v="1486"/>
    <x v="1486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x v="3"/>
    <x v="10"/>
    <x v="121"/>
    <x v="1487"/>
    <x v="1487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x v="3"/>
    <x v="10"/>
    <x v="88"/>
    <x v="1488"/>
    <x v="1488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x v="3"/>
    <x v="10"/>
    <x v="121"/>
    <x v="1489"/>
    <x v="1489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x v="3"/>
    <x v="10"/>
    <x v="1063"/>
    <x v="1490"/>
    <x v="149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x v="3"/>
    <x v="10"/>
    <x v="101"/>
    <x v="1491"/>
    <x v="1491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x v="3"/>
    <x v="10"/>
    <x v="2"/>
    <x v="1492"/>
    <x v="1492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x v="3"/>
    <x v="10"/>
    <x v="121"/>
    <x v="1493"/>
    <x v="1493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x v="3"/>
    <x v="10"/>
    <x v="1064"/>
    <x v="1494"/>
    <x v="1494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x v="3"/>
    <x v="10"/>
    <x v="121"/>
    <x v="1495"/>
    <x v="1495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x v="3"/>
    <x v="10"/>
    <x v="121"/>
    <x v="1496"/>
    <x v="1496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x v="3"/>
    <x v="10"/>
    <x v="120"/>
    <x v="1497"/>
    <x v="1497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x v="3"/>
    <x v="10"/>
    <x v="1065"/>
    <x v="1498"/>
    <x v="1498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x v="3"/>
    <x v="10"/>
    <x v="144"/>
    <x v="1499"/>
    <x v="1499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x v="3"/>
    <x v="10"/>
    <x v="1066"/>
    <x v="1500"/>
    <x v="150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x v="8"/>
    <x v="20"/>
    <x v="1067"/>
    <x v="1501"/>
    <x v="1501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x v="8"/>
    <x v="20"/>
    <x v="1068"/>
    <x v="1502"/>
    <x v="1502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x v="8"/>
    <x v="20"/>
    <x v="1069"/>
    <x v="1503"/>
    <x v="1503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x v="8"/>
    <x v="20"/>
    <x v="1070"/>
    <x v="1504"/>
    <x v="1504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x v="8"/>
    <x v="20"/>
    <x v="1071"/>
    <x v="1505"/>
    <x v="1505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x v="8"/>
    <x v="20"/>
    <x v="1072"/>
    <x v="1506"/>
    <x v="1506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x v="8"/>
    <x v="20"/>
    <x v="1073"/>
    <x v="1507"/>
    <x v="1507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x v="8"/>
    <x v="20"/>
    <x v="1074"/>
    <x v="1508"/>
    <x v="1508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x v="8"/>
    <x v="20"/>
    <x v="1075"/>
    <x v="1509"/>
    <x v="1509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x v="8"/>
    <x v="20"/>
    <x v="1076"/>
    <x v="1510"/>
    <x v="151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x v="8"/>
    <x v="20"/>
    <x v="1077"/>
    <x v="1511"/>
    <x v="1511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x v="8"/>
    <x v="20"/>
    <x v="1078"/>
    <x v="1512"/>
    <x v="1512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x v="8"/>
    <x v="20"/>
    <x v="1079"/>
    <x v="1513"/>
    <x v="1513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x v="8"/>
    <x v="20"/>
    <x v="1080"/>
    <x v="1514"/>
    <x v="1514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x v="8"/>
    <x v="20"/>
    <x v="1081"/>
    <x v="1515"/>
    <x v="1515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x v="8"/>
    <x v="20"/>
    <x v="1082"/>
    <x v="1516"/>
    <x v="1516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x v="8"/>
    <x v="20"/>
    <x v="1083"/>
    <x v="1517"/>
    <x v="1517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x v="8"/>
    <x v="20"/>
    <x v="1084"/>
    <x v="1518"/>
    <x v="1518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x v="8"/>
    <x v="20"/>
    <x v="1085"/>
    <x v="1519"/>
    <x v="1519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x v="8"/>
    <x v="20"/>
    <x v="1086"/>
    <x v="1520"/>
    <x v="15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x v="8"/>
    <x v="20"/>
    <x v="1087"/>
    <x v="1521"/>
    <x v="152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x v="8"/>
    <x v="20"/>
    <x v="1088"/>
    <x v="1522"/>
    <x v="1522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x v="8"/>
    <x v="20"/>
    <x v="483"/>
    <x v="1523"/>
    <x v="1523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x v="8"/>
    <x v="20"/>
    <x v="1089"/>
    <x v="1524"/>
    <x v="1524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x v="8"/>
    <x v="20"/>
    <x v="1090"/>
    <x v="1525"/>
    <x v="1525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x v="8"/>
    <x v="20"/>
    <x v="1091"/>
    <x v="1526"/>
    <x v="1526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x v="8"/>
    <x v="20"/>
    <x v="216"/>
    <x v="1527"/>
    <x v="1527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x v="8"/>
    <x v="20"/>
    <x v="1092"/>
    <x v="1528"/>
    <x v="1528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x v="8"/>
    <x v="20"/>
    <x v="1093"/>
    <x v="1529"/>
    <x v="1529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x v="8"/>
    <x v="20"/>
    <x v="1094"/>
    <x v="1530"/>
    <x v="153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x v="8"/>
    <x v="20"/>
    <x v="1095"/>
    <x v="1531"/>
    <x v="1531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x v="8"/>
    <x v="20"/>
    <x v="1096"/>
    <x v="1532"/>
    <x v="1532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x v="8"/>
    <x v="20"/>
    <x v="1097"/>
    <x v="1533"/>
    <x v="1533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x v="8"/>
    <x v="20"/>
    <x v="1098"/>
    <x v="1534"/>
    <x v="1534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x v="8"/>
    <x v="20"/>
    <x v="1099"/>
    <x v="1535"/>
    <x v="1535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x v="8"/>
    <x v="20"/>
    <x v="1100"/>
    <x v="1536"/>
    <x v="1536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x v="8"/>
    <x v="20"/>
    <x v="1101"/>
    <x v="1537"/>
    <x v="1537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x v="8"/>
    <x v="20"/>
    <x v="1102"/>
    <x v="1538"/>
    <x v="1538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x v="8"/>
    <x v="20"/>
    <x v="1103"/>
    <x v="1539"/>
    <x v="1539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x v="8"/>
    <x v="20"/>
    <x v="1104"/>
    <x v="1540"/>
    <x v="154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x v="8"/>
    <x v="24"/>
    <x v="362"/>
    <x v="1541"/>
    <x v="1541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x v="8"/>
    <x v="24"/>
    <x v="135"/>
    <x v="1542"/>
    <x v="1542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x v="8"/>
    <x v="24"/>
    <x v="119"/>
    <x v="1543"/>
    <x v="1543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x v="8"/>
    <x v="24"/>
    <x v="121"/>
    <x v="1544"/>
    <x v="154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x v="8"/>
    <x v="24"/>
    <x v="120"/>
    <x v="1545"/>
    <x v="1545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x v="8"/>
    <x v="24"/>
    <x v="1105"/>
    <x v="1546"/>
    <x v="1546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x v="8"/>
    <x v="24"/>
    <x v="121"/>
    <x v="1547"/>
    <x v="1547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x v="8"/>
    <x v="24"/>
    <x v="88"/>
    <x v="1548"/>
    <x v="1548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x v="8"/>
    <x v="24"/>
    <x v="1106"/>
    <x v="1549"/>
    <x v="1549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x v="8"/>
    <x v="24"/>
    <x v="1107"/>
    <x v="1550"/>
    <x v="1550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x v="8"/>
    <x v="24"/>
    <x v="121"/>
    <x v="1551"/>
    <x v="1551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x v="8"/>
    <x v="24"/>
    <x v="1108"/>
    <x v="1552"/>
    <x v="341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x v="8"/>
    <x v="24"/>
    <x v="121"/>
    <x v="1553"/>
    <x v="1552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x v="8"/>
    <x v="24"/>
    <x v="121"/>
    <x v="1554"/>
    <x v="1553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x v="8"/>
    <x v="24"/>
    <x v="121"/>
    <x v="1555"/>
    <x v="155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x v="8"/>
    <x v="24"/>
    <x v="1109"/>
    <x v="1556"/>
    <x v="1555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x v="8"/>
    <x v="24"/>
    <x v="101"/>
    <x v="1557"/>
    <x v="1556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x v="8"/>
    <x v="24"/>
    <x v="123"/>
    <x v="1558"/>
    <x v="1557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x v="8"/>
    <x v="24"/>
    <x v="73"/>
    <x v="1559"/>
    <x v="1558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x v="8"/>
    <x v="24"/>
    <x v="825"/>
    <x v="1560"/>
    <x v="1559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x v="3"/>
    <x v="25"/>
    <x v="402"/>
    <x v="1561"/>
    <x v="1560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x v="3"/>
    <x v="25"/>
    <x v="121"/>
    <x v="1562"/>
    <x v="1561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x v="3"/>
    <x v="25"/>
    <x v="655"/>
    <x v="1563"/>
    <x v="1562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x v="3"/>
    <x v="25"/>
    <x v="119"/>
    <x v="1564"/>
    <x v="1563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x v="3"/>
    <x v="25"/>
    <x v="101"/>
    <x v="1565"/>
    <x v="1564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x v="3"/>
    <x v="25"/>
    <x v="1110"/>
    <x v="1566"/>
    <x v="156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x v="3"/>
    <x v="25"/>
    <x v="1111"/>
    <x v="1567"/>
    <x v="1566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x v="3"/>
    <x v="25"/>
    <x v="1112"/>
    <x v="1568"/>
    <x v="1567"/>
  </r>
  <r>
    <n v="1569"/>
    <x v="1569"/>
    <s v="to be removed"/>
    <x v="11"/>
    <x v="117"/>
    <x v="1"/>
    <x v="0"/>
    <s v="USD"/>
    <n v="1369498714"/>
    <n v="1366906714"/>
    <b v="0"/>
    <n v="0"/>
    <b v="0"/>
    <s v="publishing/art books"/>
    <x v="3"/>
    <x v="25"/>
    <x v="121"/>
    <x v="1569"/>
    <x v="1568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x v="3"/>
    <x v="25"/>
    <x v="1113"/>
    <x v="1570"/>
    <x v="1569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x v="3"/>
    <x v="25"/>
    <x v="135"/>
    <x v="1571"/>
    <x v="1570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x v="3"/>
    <x v="25"/>
    <x v="683"/>
    <x v="1572"/>
    <x v="1571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x v="3"/>
    <x v="25"/>
    <x v="1114"/>
    <x v="1573"/>
    <x v="1572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x v="3"/>
    <x v="25"/>
    <x v="1115"/>
    <x v="1574"/>
    <x v="1573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x v="3"/>
    <x v="25"/>
    <x v="1116"/>
    <x v="1575"/>
    <x v="1574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x v="3"/>
    <x v="25"/>
    <x v="177"/>
    <x v="1576"/>
    <x v="157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x v="3"/>
    <x v="25"/>
    <x v="440"/>
    <x v="1577"/>
    <x v="1576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x v="3"/>
    <x v="25"/>
    <x v="22"/>
    <x v="1578"/>
    <x v="1577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x v="3"/>
    <x v="25"/>
    <x v="448"/>
    <x v="1579"/>
    <x v="1578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x v="3"/>
    <x v="25"/>
    <x v="121"/>
    <x v="1580"/>
    <x v="1579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x v="8"/>
    <x v="26"/>
    <x v="144"/>
    <x v="1581"/>
    <x v="1580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x v="8"/>
    <x v="26"/>
    <x v="1117"/>
    <x v="1582"/>
    <x v="1581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x v="8"/>
    <x v="26"/>
    <x v="2"/>
    <x v="1583"/>
    <x v="1582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x v="8"/>
    <x v="26"/>
    <x v="121"/>
    <x v="1584"/>
    <x v="1583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x v="8"/>
    <x v="26"/>
    <x v="1118"/>
    <x v="1585"/>
    <x v="1584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x v="8"/>
    <x v="26"/>
    <x v="121"/>
    <x v="1586"/>
    <x v="1585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x v="8"/>
    <x v="26"/>
    <x v="120"/>
    <x v="1587"/>
    <x v="158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x v="8"/>
    <x v="26"/>
    <x v="121"/>
    <x v="1588"/>
    <x v="1587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x v="8"/>
    <x v="26"/>
    <x v="121"/>
    <x v="1589"/>
    <x v="1588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x v="8"/>
    <x v="26"/>
    <x v="1119"/>
    <x v="1590"/>
    <x v="1589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x v="8"/>
    <x v="26"/>
    <x v="1120"/>
    <x v="1591"/>
    <x v="1590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x v="8"/>
    <x v="26"/>
    <x v="121"/>
    <x v="1592"/>
    <x v="1591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x v="8"/>
    <x v="26"/>
    <x v="120"/>
    <x v="1593"/>
    <x v="1592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x v="8"/>
    <x v="26"/>
    <x v="372"/>
    <x v="1594"/>
    <x v="1593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x v="8"/>
    <x v="26"/>
    <x v="375"/>
    <x v="1595"/>
    <x v="1594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x v="8"/>
    <x v="26"/>
    <x v="380"/>
    <x v="1596"/>
    <x v="1595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x v="8"/>
    <x v="26"/>
    <x v="121"/>
    <x v="1597"/>
    <x v="159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x v="8"/>
    <x v="26"/>
    <x v="120"/>
    <x v="1598"/>
    <x v="1597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x v="8"/>
    <x v="26"/>
    <x v="121"/>
    <x v="1599"/>
    <x v="1598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x v="8"/>
    <x v="26"/>
    <x v="99"/>
    <x v="1600"/>
    <x v="1599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x v="4"/>
    <x v="11"/>
    <x v="1042"/>
    <x v="1601"/>
    <x v="1600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x v="4"/>
    <x v="11"/>
    <x v="1121"/>
    <x v="1602"/>
    <x v="160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x v="4"/>
    <x v="11"/>
    <x v="1122"/>
    <x v="1603"/>
    <x v="1602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x v="4"/>
    <x v="11"/>
    <x v="1123"/>
    <x v="1604"/>
    <x v="1603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x v="4"/>
    <x v="11"/>
    <x v="1124"/>
    <x v="1605"/>
    <x v="1604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x v="4"/>
    <x v="11"/>
    <x v="1125"/>
    <x v="1606"/>
    <x v="1605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x v="4"/>
    <x v="11"/>
    <x v="1126"/>
    <x v="1607"/>
    <x v="1606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x v="4"/>
    <x v="11"/>
    <x v="1127"/>
    <x v="1608"/>
    <x v="1607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x v="4"/>
    <x v="11"/>
    <x v="1128"/>
    <x v="1609"/>
    <x v="1608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x v="4"/>
    <x v="11"/>
    <x v="1129"/>
    <x v="1610"/>
    <x v="1609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x v="4"/>
    <x v="11"/>
    <x v="1130"/>
    <x v="1611"/>
    <x v="1610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x v="4"/>
    <x v="11"/>
    <x v="73"/>
    <x v="1612"/>
    <x v="16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x v="4"/>
    <x v="11"/>
    <x v="1131"/>
    <x v="1613"/>
    <x v="1612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x v="4"/>
    <x v="11"/>
    <x v="1122"/>
    <x v="1614"/>
    <x v="1613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x v="4"/>
    <x v="11"/>
    <x v="1132"/>
    <x v="1615"/>
    <x v="1614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x v="4"/>
    <x v="11"/>
    <x v="1133"/>
    <x v="1616"/>
    <x v="1615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x v="4"/>
    <x v="11"/>
    <x v="1134"/>
    <x v="1617"/>
    <x v="1616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x v="4"/>
    <x v="11"/>
    <x v="1135"/>
    <x v="1618"/>
    <x v="1617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x v="4"/>
    <x v="11"/>
    <x v="1136"/>
    <x v="1619"/>
    <x v="1618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x v="4"/>
    <x v="11"/>
    <x v="1137"/>
    <x v="1620"/>
    <x v="1619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x v="4"/>
    <x v="11"/>
    <x v="1138"/>
    <x v="1621"/>
    <x v="1620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x v="4"/>
    <x v="11"/>
    <x v="1139"/>
    <x v="1622"/>
    <x v="162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x v="4"/>
    <x v="11"/>
    <x v="1140"/>
    <x v="1623"/>
    <x v="1622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x v="4"/>
    <x v="11"/>
    <x v="1141"/>
    <x v="1624"/>
    <x v="1623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x v="4"/>
    <x v="11"/>
    <x v="1142"/>
    <x v="1625"/>
    <x v="1624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x v="4"/>
    <x v="11"/>
    <x v="1143"/>
    <x v="1626"/>
    <x v="1625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x v="4"/>
    <x v="11"/>
    <x v="1144"/>
    <x v="1627"/>
    <x v="1626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x v="4"/>
    <x v="11"/>
    <x v="1145"/>
    <x v="1628"/>
    <x v="1627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x v="4"/>
    <x v="11"/>
    <x v="1146"/>
    <x v="1629"/>
    <x v="1628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x v="4"/>
    <x v="11"/>
    <x v="1147"/>
    <x v="1630"/>
    <x v="1629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x v="4"/>
    <x v="11"/>
    <x v="1148"/>
    <x v="1631"/>
    <x v="1630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x v="4"/>
    <x v="11"/>
    <x v="1149"/>
    <x v="1632"/>
    <x v="163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x v="4"/>
    <x v="11"/>
    <x v="1150"/>
    <x v="1633"/>
    <x v="1632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x v="4"/>
    <x v="11"/>
    <x v="1151"/>
    <x v="1634"/>
    <x v="1633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x v="4"/>
    <x v="11"/>
    <x v="1152"/>
    <x v="1635"/>
    <x v="1634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x v="4"/>
    <x v="11"/>
    <x v="1153"/>
    <x v="1636"/>
    <x v="1635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x v="4"/>
    <x v="11"/>
    <x v="1154"/>
    <x v="1637"/>
    <x v="1636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x v="4"/>
    <x v="11"/>
    <x v="1155"/>
    <x v="1638"/>
    <x v="1637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x v="4"/>
    <x v="11"/>
    <x v="1156"/>
    <x v="1639"/>
    <x v="1638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x v="4"/>
    <x v="11"/>
    <x v="1157"/>
    <x v="1640"/>
    <x v="1639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x v="4"/>
    <x v="27"/>
    <x v="1158"/>
    <x v="1641"/>
    <x v="1640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x v="4"/>
    <x v="27"/>
    <x v="314"/>
    <x v="1642"/>
    <x v="1641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x v="4"/>
    <x v="27"/>
    <x v="1159"/>
    <x v="1643"/>
    <x v="1642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x v="4"/>
    <x v="27"/>
    <x v="1160"/>
    <x v="1644"/>
    <x v="1643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x v="4"/>
    <x v="27"/>
    <x v="1161"/>
    <x v="1645"/>
    <x v="1644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x v="4"/>
    <x v="27"/>
    <x v="1162"/>
    <x v="1646"/>
    <x v="1645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x v="4"/>
    <x v="27"/>
    <x v="1163"/>
    <x v="1647"/>
    <x v="1646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x v="4"/>
    <x v="27"/>
    <x v="1164"/>
    <x v="1648"/>
    <x v="164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x v="4"/>
    <x v="27"/>
    <x v="1165"/>
    <x v="1649"/>
    <x v="1648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x v="4"/>
    <x v="27"/>
    <x v="1166"/>
    <x v="1650"/>
    <x v="1649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x v="4"/>
    <x v="27"/>
    <x v="1167"/>
    <x v="1651"/>
    <x v="1650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x v="4"/>
    <x v="27"/>
    <x v="1168"/>
    <x v="1652"/>
    <x v="1651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x v="4"/>
    <x v="27"/>
    <x v="1169"/>
    <x v="1653"/>
    <x v="1652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x v="4"/>
    <x v="27"/>
    <x v="1170"/>
    <x v="1654"/>
    <x v="1653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x v="4"/>
    <x v="27"/>
    <x v="1171"/>
    <x v="1655"/>
    <x v="1654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x v="4"/>
    <x v="27"/>
    <x v="1172"/>
    <x v="1656"/>
    <x v="1655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x v="4"/>
    <x v="27"/>
    <x v="1173"/>
    <x v="1657"/>
    <x v="1656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x v="4"/>
    <x v="27"/>
    <x v="1174"/>
    <x v="1658"/>
    <x v="165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x v="4"/>
    <x v="27"/>
    <x v="1175"/>
    <x v="1659"/>
    <x v="1658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x v="4"/>
    <x v="27"/>
    <x v="676"/>
    <x v="1660"/>
    <x v="1659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x v="4"/>
    <x v="27"/>
    <x v="1176"/>
    <x v="1661"/>
    <x v="1660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x v="4"/>
    <x v="27"/>
    <x v="1177"/>
    <x v="1662"/>
    <x v="1661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x v="4"/>
    <x v="27"/>
    <x v="1178"/>
    <x v="1663"/>
    <x v="1662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x v="4"/>
    <x v="27"/>
    <x v="1179"/>
    <x v="1664"/>
    <x v="1663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x v="4"/>
    <x v="27"/>
    <x v="1180"/>
    <x v="1665"/>
    <x v="1664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x v="4"/>
    <x v="27"/>
    <x v="1181"/>
    <x v="1666"/>
    <x v="1665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x v="4"/>
    <x v="27"/>
    <x v="1182"/>
    <x v="1667"/>
    <x v="1666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x v="4"/>
    <x v="27"/>
    <x v="1183"/>
    <x v="1668"/>
    <x v="166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x v="4"/>
    <x v="27"/>
    <x v="399"/>
    <x v="1669"/>
    <x v="1668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x v="4"/>
    <x v="27"/>
    <x v="1184"/>
    <x v="1670"/>
    <x v="1669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x v="4"/>
    <x v="27"/>
    <x v="1185"/>
    <x v="1671"/>
    <x v="1670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x v="4"/>
    <x v="27"/>
    <x v="1186"/>
    <x v="1672"/>
    <x v="1671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x v="4"/>
    <x v="27"/>
    <x v="1187"/>
    <x v="1673"/>
    <x v="1672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x v="4"/>
    <x v="27"/>
    <x v="1188"/>
    <x v="1674"/>
    <x v="1673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x v="4"/>
    <x v="27"/>
    <x v="208"/>
    <x v="1675"/>
    <x v="1674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x v="4"/>
    <x v="27"/>
    <x v="1189"/>
    <x v="1676"/>
    <x v="1675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x v="4"/>
    <x v="27"/>
    <x v="1190"/>
    <x v="1677"/>
    <x v="1676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x v="4"/>
    <x v="27"/>
    <x v="1191"/>
    <x v="1678"/>
    <x v="167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x v="4"/>
    <x v="27"/>
    <x v="368"/>
    <x v="1679"/>
    <x v="1678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x v="4"/>
    <x v="27"/>
    <x v="1192"/>
    <x v="1680"/>
    <x v="1679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x v="4"/>
    <x v="28"/>
    <x v="1193"/>
    <x v="1681"/>
    <x v="1680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x v="4"/>
    <x v="28"/>
    <x v="121"/>
    <x v="1682"/>
    <x v="1681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x v="4"/>
    <x v="28"/>
    <x v="1194"/>
    <x v="1683"/>
    <x v="1682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x v="4"/>
    <x v="28"/>
    <x v="1195"/>
    <x v="1684"/>
    <x v="1683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x v="4"/>
    <x v="28"/>
    <x v="1196"/>
    <x v="1685"/>
    <x v="1684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x v="4"/>
    <x v="28"/>
    <x v="656"/>
    <x v="1686"/>
    <x v="1685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x v="4"/>
    <x v="28"/>
    <x v="1197"/>
    <x v="1687"/>
    <x v="1686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x v="4"/>
    <x v="28"/>
    <x v="1198"/>
    <x v="1688"/>
    <x v="1687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x v="4"/>
    <x v="28"/>
    <x v="1199"/>
    <x v="1689"/>
    <x v="168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x v="4"/>
    <x v="28"/>
    <x v="1200"/>
    <x v="1690"/>
    <x v="1689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x v="4"/>
    <x v="28"/>
    <x v="1201"/>
    <x v="1691"/>
    <x v="1690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x v="4"/>
    <x v="28"/>
    <x v="1202"/>
    <x v="1692"/>
    <x v="1691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x v="4"/>
    <x v="28"/>
    <x v="431"/>
    <x v="1693"/>
    <x v="1692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x v="4"/>
    <x v="28"/>
    <x v="144"/>
    <x v="1694"/>
    <x v="1693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x v="4"/>
    <x v="28"/>
    <x v="1203"/>
    <x v="1695"/>
    <x v="1694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x v="4"/>
    <x v="28"/>
    <x v="121"/>
    <x v="1696"/>
    <x v="1695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x v="4"/>
    <x v="28"/>
    <x v="1204"/>
    <x v="1697"/>
    <x v="1696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x v="4"/>
    <x v="28"/>
    <x v="121"/>
    <x v="1698"/>
    <x v="1697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x v="4"/>
    <x v="28"/>
    <x v="1205"/>
    <x v="1699"/>
    <x v="169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x v="4"/>
    <x v="28"/>
    <x v="1206"/>
    <x v="1700"/>
    <x v="1699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x v="4"/>
    <x v="28"/>
    <x v="144"/>
    <x v="1701"/>
    <x v="1700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x v="4"/>
    <x v="28"/>
    <x v="120"/>
    <x v="1702"/>
    <x v="1701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x v="4"/>
    <x v="28"/>
    <x v="156"/>
    <x v="1703"/>
    <x v="1702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x v="4"/>
    <x v="28"/>
    <x v="1207"/>
    <x v="1704"/>
    <x v="1703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x v="4"/>
    <x v="28"/>
    <x v="121"/>
    <x v="1705"/>
    <x v="1704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x v="4"/>
    <x v="28"/>
    <x v="121"/>
    <x v="1706"/>
    <x v="1705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x v="4"/>
    <x v="28"/>
    <x v="1208"/>
    <x v="1707"/>
    <x v="1706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x v="4"/>
    <x v="28"/>
    <x v="121"/>
    <x v="1708"/>
    <x v="1707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x v="4"/>
    <x v="28"/>
    <x v="1209"/>
    <x v="1709"/>
    <x v="170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x v="4"/>
    <x v="28"/>
    <x v="441"/>
    <x v="1710"/>
    <x v="1709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x v="4"/>
    <x v="28"/>
    <x v="1210"/>
    <x v="1711"/>
    <x v="1710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x v="4"/>
    <x v="28"/>
    <x v="121"/>
    <x v="1712"/>
    <x v="1711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x v="4"/>
    <x v="28"/>
    <x v="73"/>
    <x v="1713"/>
    <x v="1712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x v="4"/>
    <x v="28"/>
    <x v="1211"/>
    <x v="1714"/>
    <x v="1713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x v="4"/>
    <x v="28"/>
    <x v="148"/>
    <x v="1715"/>
    <x v="1714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x v="4"/>
    <x v="28"/>
    <x v="73"/>
    <x v="1716"/>
    <x v="1715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x v="4"/>
    <x v="28"/>
    <x v="1212"/>
    <x v="1717"/>
    <x v="1716"/>
  </r>
  <r>
    <n v="1718"/>
    <x v="1718"/>
    <s v="A melody for the galaxy."/>
    <x v="19"/>
    <x v="735"/>
    <x v="2"/>
    <x v="0"/>
    <s v="USD"/>
    <n v="1463201940"/>
    <n v="1459435149"/>
    <b v="0"/>
    <n v="2"/>
    <b v="0"/>
    <s v="music/faith"/>
    <x v="4"/>
    <x v="28"/>
    <x v="822"/>
    <x v="1718"/>
    <x v="1717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x v="4"/>
    <x v="28"/>
    <x v="123"/>
    <x v="1719"/>
    <x v="171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x v="4"/>
    <x v="28"/>
    <x v="1213"/>
    <x v="1720"/>
    <x v="1719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x v="4"/>
    <x v="28"/>
    <x v="121"/>
    <x v="1721"/>
    <x v="1720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x v="4"/>
    <x v="28"/>
    <x v="120"/>
    <x v="1722"/>
    <x v="1721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x v="4"/>
    <x v="28"/>
    <x v="1214"/>
    <x v="1723"/>
    <x v="1722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x v="4"/>
    <x v="28"/>
    <x v="435"/>
    <x v="1724"/>
    <x v="1723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x v="4"/>
    <x v="28"/>
    <x v="1215"/>
    <x v="1725"/>
    <x v="1724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x v="4"/>
    <x v="28"/>
    <x v="1216"/>
    <x v="1726"/>
    <x v="1725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x v="4"/>
    <x v="28"/>
    <x v="120"/>
    <x v="1727"/>
    <x v="1726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x v="4"/>
    <x v="28"/>
    <x v="1217"/>
    <x v="1728"/>
    <x v="1727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x v="4"/>
    <x v="28"/>
    <x v="121"/>
    <x v="1729"/>
    <x v="17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x v="4"/>
    <x v="28"/>
    <x v="121"/>
    <x v="1730"/>
    <x v="1729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x v="4"/>
    <x v="28"/>
    <x v="121"/>
    <x v="1731"/>
    <x v="173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x v="4"/>
    <x v="28"/>
    <x v="121"/>
    <x v="1732"/>
    <x v="1731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x v="4"/>
    <x v="28"/>
    <x v="121"/>
    <x v="1733"/>
    <x v="1732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x v="4"/>
    <x v="28"/>
    <x v="120"/>
    <x v="1734"/>
    <x v="1733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x v="4"/>
    <x v="28"/>
    <x v="687"/>
    <x v="1735"/>
    <x v="1734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x v="4"/>
    <x v="28"/>
    <x v="1218"/>
    <x v="1736"/>
    <x v="1735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x v="4"/>
    <x v="28"/>
    <x v="98"/>
    <x v="1737"/>
    <x v="1736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x v="4"/>
    <x v="28"/>
    <x v="135"/>
    <x v="1738"/>
    <x v="1737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x v="4"/>
    <x v="28"/>
    <x v="120"/>
    <x v="1739"/>
    <x v="173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x v="4"/>
    <x v="28"/>
    <x v="121"/>
    <x v="1740"/>
    <x v="1739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x v="8"/>
    <x v="20"/>
    <x v="1219"/>
    <x v="1741"/>
    <x v="174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x v="8"/>
    <x v="20"/>
    <x v="1220"/>
    <x v="1742"/>
    <x v="1741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x v="8"/>
    <x v="20"/>
    <x v="1221"/>
    <x v="1743"/>
    <x v="1742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x v="8"/>
    <x v="20"/>
    <x v="1222"/>
    <x v="1744"/>
    <x v="1743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x v="8"/>
    <x v="20"/>
    <x v="1223"/>
    <x v="1745"/>
    <x v="1744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x v="8"/>
    <x v="20"/>
    <x v="1224"/>
    <x v="1746"/>
    <x v="1745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x v="8"/>
    <x v="20"/>
    <x v="1225"/>
    <x v="1747"/>
    <x v="1746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x v="8"/>
    <x v="20"/>
    <x v="1226"/>
    <x v="1748"/>
    <x v="1747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x v="8"/>
    <x v="20"/>
    <x v="1156"/>
    <x v="1749"/>
    <x v="1748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x v="8"/>
    <x v="20"/>
    <x v="1227"/>
    <x v="1750"/>
    <x v="1749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x v="8"/>
    <x v="20"/>
    <x v="1228"/>
    <x v="1751"/>
    <x v="175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x v="8"/>
    <x v="20"/>
    <x v="1229"/>
    <x v="1752"/>
    <x v="1751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x v="8"/>
    <x v="20"/>
    <x v="1230"/>
    <x v="1753"/>
    <x v="1752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x v="8"/>
    <x v="20"/>
    <x v="1231"/>
    <x v="1754"/>
    <x v="1753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x v="8"/>
    <x v="20"/>
    <x v="501"/>
    <x v="1755"/>
    <x v="1754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x v="8"/>
    <x v="20"/>
    <x v="1232"/>
    <x v="1756"/>
    <x v="1755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x v="8"/>
    <x v="20"/>
    <x v="1233"/>
    <x v="1757"/>
    <x v="1756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x v="8"/>
    <x v="20"/>
    <x v="1234"/>
    <x v="1758"/>
    <x v="1757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x v="8"/>
    <x v="20"/>
    <x v="1235"/>
    <x v="1759"/>
    <x v="1758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x v="8"/>
    <x v="20"/>
    <x v="1236"/>
    <x v="1760"/>
    <x v="1759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x v="8"/>
    <x v="20"/>
    <x v="1237"/>
    <x v="1761"/>
    <x v="176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x v="8"/>
    <x v="20"/>
    <x v="1238"/>
    <x v="1762"/>
    <x v="1761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x v="8"/>
    <x v="20"/>
    <x v="1239"/>
    <x v="1763"/>
    <x v="1762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x v="8"/>
    <x v="20"/>
    <x v="1240"/>
    <x v="1764"/>
    <x v="1763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x v="8"/>
    <x v="20"/>
    <x v="1241"/>
    <x v="1765"/>
    <x v="1764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x v="8"/>
    <x v="20"/>
    <x v="121"/>
    <x v="1766"/>
    <x v="1765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x v="8"/>
    <x v="20"/>
    <x v="1242"/>
    <x v="1767"/>
    <x v="1766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x v="8"/>
    <x v="20"/>
    <x v="1243"/>
    <x v="1768"/>
    <x v="1767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x v="8"/>
    <x v="20"/>
    <x v="1244"/>
    <x v="1769"/>
    <x v="1768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x v="8"/>
    <x v="20"/>
    <x v="450"/>
    <x v="1770"/>
    <x v="1769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x v="8"/>
    <x v="20"/>
    <x v="1245"/>
    <x v="1771"/>
    <x v="177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x v="8"/>
    <x v="20"/>
    <x v="1246"/>
    <x v="1772"/>
    <x v="1771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x v="8"/>
    <x v="20"/>
    <x v="1247"/>
    <x v="1773"/>
    <x v="1772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x v="8"/>
    <x v="20"/>
    <x v="1248"/>
    <x v="1774"/>
    <x v="1773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x v="8"/>
    <x v="20"/>
    <x v="1249"/>
    <x v="1775"/>
    <x v="1774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x v="8"/>
    <x v="20"/>
    <x v="33"/>
    <x v="1776"/>
    <x v="1775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x v="8"/>
    <x v="20"/>
    <x v="1250"/>
    <x v="1777"/>
    <x v="1776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x v="8"/>
    <x v="20"/>
    <x v="1251"/>
    <x v="1778"/>
    <x v="1777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x v="8"/>
    <x v="20"/>
    <x v="1252"/>
    <x v="1779"/>
    <x v="1778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x v="8"/>
    <x v="20"/>
    <x v="1253"/>
    <x v="1780"/>
    <x v="1779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x v="8"/>
    <x v="20"/>
    <x v="1254"/>
    <x v="1781"/>
    <x v="178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x v="8"/>
    <x v="20"/>
    <x v="1255"/>
    <x v="1782"/>
    <x v="1781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x v="8"/>
    <x v="20"/>
    <x v="1256"/>
    <x v="1783"/>
    <x v="1782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x v="8"/>
    <x v="20"/>
    <x v="1257"/>
    <x v="1784"/>
    <x v="1783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x v="8"/>
    <x v="20"/>
    <x v="1258"/>
    <x v="1785"/>
    <x v="1784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x v="8"/>
    <x v="20"/>
    <x v="1259"/>
    <x v="1786"/>
    <x v="1785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x v="8"/>
    <x v="20"/>
    <x v="1260"/>
    <x v="1787"/>
    <x v="1786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x v="8"/>
    <x v="20"/>
    <x v="1065"/>
    <x v="1788"/>
    <x v="1787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x v="8"/>
    <x v="20"/>
    <x v="119"/>
    <x v="1789"/>
    <x v="1788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x v="8"/>
    <x v="20"/>
    <x v="1033"/>
    <x v="1790"/>
    <x v="1789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x v="8"/>
    <x v="20"/>
    <x v="1261"/>
    <x v="1791"/>
    <x v="179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x v="8"/>
    <x v="20"/>
    <x v="1262"/>
    <x v="1792"/>
    <x v="1791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x v="8"/>
    <x v="20"/>
    <x v="135"/>
    <x v="1793"/>
    <x v="1792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x v="8"/>
    <x v="20"/>
    <x v="1263"/>
    <x v="1794"/>
    <x v="1793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x v="8"/>
    <x v="20"/>
    <x v="1264"/>
    <x v="1795"/>
    <x v="1794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x v="8"/>
    <x v="20"/>
    <x v="1265"/>
    <x v="1796"/>
    <x v="1795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x v="8"/>
    <x v="20"/>
    <x v="1266"/>
    <x v="1797"/>
    <x v="1796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x v="8"/>
    <x v="20"/>
    <x v="1267"/>
    <x v="1798"/>
    <x v="1797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x v="8"/>
    <x v="20"/>
    <x v="1268"/>
    <x v="1799"/>
    <x v="1798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x v="8"/>
    <x v="20"/>
    <x v="1269"/>
    <x v="1800"/>
    <x v="1799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x v="8"/>
    <x v="20"/>
    <x v="1270"/>
    <x v="1801"/>
    <x v="180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x v="8"/>
    <x v="20"/>
    <x v="1271"/>
    <x v="1802"/>
    <x v="1801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x v="8"/>
    <x v="20"/>
    <x v="1272"/>
    <x v="1803"/>
    <x v="1802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x v="8"/>
    <x v="20"/>
    <x v="1273"/>
    <x v="1804"/>
    <x v="1803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x v="8"/>
    <x v="20"/>
    <x v="1274"/>
    <x v="1805"/>
    <x v="1804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x v="8"/>
    <x v="20"/>
    <x v="1275"/>
    <x v="1806"/>
    <x v="1805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x v="8"/>
    <x v="20"/>
    <x v="1276"/>
    <x v="1807"/>
    <x v="1806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x v="8"/>
    <x v="20"/>
    <x v="1277"/>
    <x v="1808"/>
    <x v="1807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x v="8"/>
    <x v="20"/>
    <x v="1278"/>
    <x v="1809"/>
    <x v="1808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x v="8"/>
    <x v="20"/>
    <x v="501"/>
    <x v="1810"/>
    <x v="1809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x v="8"/>
    <x v="20"/>
    <x v="1279"/>
    <x v="1811"/>
    <x v="181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x v="8"/>
    <x v="20"/>
    <x v="1280"/>
    <x v="1812"/>
    <x v="1811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x v="8"/>
    <x v="20"/>
    <x v="121"/>
    <x v="1813"/>
    <x v="1812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x v="8"/>
    <x v="20"/>
    <x v="1281"/>
    <x v="1814"/>
    <x v="1813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x v="8"/>
    <x v="20"/>
    <x v="121"/>
    <x v="1815"/>
    <x v="1814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x v="8"/>
    <x v="20"/>
    <x v="1282"/>
    <x v="1816"/>
    <x v="1815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x v="8"/>
    <x v="20"/>
    <x v="1283"/>
    <x v="1817"/>
    <x v="1816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x v="8"/>
    <x v="20"/>
    <x v="121"/>
    <x v="1818"/>
    <x v="1817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x v="8"/>
    <x v="20"/>
    <x v="1284"/>
    <x v="1819"/>
    <x v="1818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x v="8"/>
    <x v="20"/>
    <x v="1285"/>
    <x v="1820"/>
    <x v="1819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x v="4"/>
    <x v="11"/>
    <x v="1286"/>
    <x v="1821"/>
    <x v="1820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x v="4"/>
    <x v="11"/>
    <x v="50"/>
    <x v="1822"/>
    <x v="182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x v="4"/>
    <x v="11"/>
    <x v="1287"/>
    <x v="1823"/>
    <x v="1822"/>
  </r>
  <r>
    <n v="1824"/>
    <x v="1824"/>
    <s v="cd fund raiser"/>
    <x v="9"/>
    <x v="1243"/>
    <x v="0"/>
    <x v="0"/>
    <s v="USD"/>
    <n v="1389146880"/>
    <n v="1387403967"/>
    <b v="0"/>
    <n v="40"/>
    <b v="1"/>
    <s v="music/rock"/>
    <x v="4"/>
    <x v="11"/>
    <x v="1288"/>
    <x v="1824"/>
    <x v="1823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x v="4"/>
    <x v="11"/>
    <x v="1289"/>
    <x v="1825"/>
    <x v="1824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x v="4"/>
    <x v="11"/>
    <x v="1290"/>
    <x v="1826"/>
    <x v="1825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x v="4"/>
    <x v="11"/>
    <x v="1291"/>
    <x v="1827"/>
    <x v="1826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x v="4"/>
    <x v="11"/>
    <x v="1292"/>
    <x v="1828"/>
    <x v="1827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x v="4"/>
    <x v="11"/>
    <x v="1293"/>
    <x v="1829"/>
    <x v="1828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x v="4"/>
    <x v="11"/>
    <x v="558"/>
    <x v="1830"/>
    <x v="1829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x v="4"/>
    <x v="11"/>
    <x v="1294"/>
    <x v="1831"/>
    <x v="1830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x v="4"/>
    <x v="11"/>
    <x v="380"/>
    <x v="1832"/>
    <x v="183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x v="4"/>
    <x v="11"/>
    <x v="823"/>
    <x v="1833"/>
    <x v="1832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x v="4"/>
    <x v="11"/>
    <x v="1295"/>
    <x v="1834"/>
    <x v="1833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x v="4"/>
    <x v="11"/>
    <x v="1296"/>
    <x v="1835"/>
    <x v="1834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x v="4"/>
    <x v="11"/>
    <x v="1297"/>
    <x v="1836"/>
    <x v="1835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x v="4"/>
    <x v="11"/>
    <x v="1298"/>
    <x v="1837"/>
    <x v="1836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x v="4"/>
    <x v="11"/>
    <x v="1299"/>
    <x v="1838"/>
    <x v="1837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x v="4"/>
    <x v="11"/>
    <x v="1300"/>
    <x v="1839"/>
    <x v="1838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x v="4"/>
    <x v="11"/>
    <x v="1301"/>
    <x v="1840"/>
    <x v="1839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x v="4"/>
    <x v="11"/>
    <x v="1302"/>
    <x v="1841"/>
    <x v="1840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x v="4"/>
    <x v="11"/>
    <x v="1303"/>
    <x v="1842"/>
    <x v="184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x v="4"/>
    <x v="11"/>
    <x v="1304"/>
    <x v="1843"/>
    <x v="1842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x v="4"/>
    <x v="11"/>
    <x v="1305"/>
    <x v="1844"/>
    <x v="1843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x v="4"/>
    <x v="11"/>
    <x v="1306"/>
    <x v="1845"/>
    <x v="1844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x v="4"/>
    <x v="11"/>
    <x v="1307"/>
    <x v="1846"/>
    <x v="1845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x v="4"/>
    <x v="11"/>
    <x v="1308"/>
    <x v="1847"/>
    <x v="1846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x v="4"/>
    <x v="11"/>
    <x v="574"/>
    <x v="1848"/>
    <x v="1847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x v="4"/>
    <x v="11"/>
    <x v="1309"/>
    <x v="1849"/>
    <x v="1848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x v="4"/>
    <x v="11"/>
    <x v="1310"/>
    <x v="1850"/>
    <x v="1849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x v="4"/>
    <x v="11"/>
    <x v="1311"/>
    <x v="1851"/>
    <x v="1850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x v="4"/>
    <x v="11"/>
    <x v="1312"/>
    <x v="1852"/>
    <x v="185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x v="4"/>
    <x v="11"/>
    <x v="1313"/>
    <x v="1853"/>
    <x v="1852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x v="4"/>
    <x v="11"/>
    <x v="1314"/>
    <x v="1854"/>
    <x v="1853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x v="4"/>
    <x v="11"/>
    <x v="1315"/>
    <x v="1855"/>
    <x v="1854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x v="4"/>
    <x v="11"/>
    <x v="1316"/>
    <x v="1856"/>
    <x v="1855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x v="4"/>
    <x v="11"/>
    <x v="1317"/>
    <x v="1857"/>
    <x v="1856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x v="4"/>
    <x v="11"/>
    <x v="1318"/>
    <x v="1858"/>
    <x v="1857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x v="4"/>
    <x v="11"/>
    <x v="1319"/>
    <x v="1859"/>
    <x v="1858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x v="4"/>
    <x v="11"/>
    <x v="1320"/>
    <x v="1860"/>
    <x v="1859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x v="6"/>
    <x v="18"/>
    <x v="121"/>
    <x v="1861"/>
    <x v="1860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x v="6"/>
    <x v="18"/>
    <x v="1321"/>
    <x v="1862"/>
    <x v="1861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x v="6"/>
    <x v="18"/>
    <x v="144"/>
    <x v="1863"/>
    <x v="1862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x v="6"/>
    <x v="18"/>
    <x v="1322"/>
    <x v="1864"/>
    <x v="1863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x v="6"/>
    <x v="18"/>
    <x v="447"/>
    <x v="1865"/>
    <x v="1864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x v="6"/>
    <x v="18"/>
    <x v="368"/>
    <x v="1866"/>
    <x v="1865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x v="6"/>
    <x v="18"/>
    <x v="119"/>
    <x v="1867"/>
    <x v="1866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x v="6"/>
    <x v="18"/>
    <x v="868"/>
    <x v="1868"/>
    <x v="1867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x v="6"/>
    <x v="18"/>
    <x v="121"/>
    <x v="1869"/>
    <x v="186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x v="6"/>
    <x v="18"/>
    <x v="1323"/>
    <x v="1870"/>
    <x v="1869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x v="6"/>
    <x v="18"/>
    <x v="1324"/>
    <x v="1871"/>
    <x v="1870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x v="6"/>
    <x v="18"/>
    <x v="1325"/>
    <x v="1872"/>
    <x v="1871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x v="6"/>
    <x v="18"/>
    <x v="656"/>
    <x v="1873"/>
    <x v="1872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x v="6"/>
    <x v="18"/>
    <x v="31"/>
    <x v="1874"/>
    <x v="1873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x v="6"/>
    <x v="18"/>
    <x v="1326"/>
    <x v="1875"/>
    <x v="1874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x v="6"/>
    <x v="18"/>
    <x v="121"/>
    <x v="1876"/>
    <x v="1875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x v="6"/>
    <x v="18"/>
    <x v="121"/>
    <x v="1877"/>
    <x v="1876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x v="6"/>
    <x v="18"/>
    <x v="121"/>
    <x v="1878"/>
    <x v="1877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x v="6"/>
    <x v="18"/>
    <x v="362"/>
    <x v="1879"/>
    <x v="187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x v="6"/>
    <x v="18"/>
    <x v="1327"/>
    <x v="1880"/>
    <x v="1879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x v="4"/>
    <x v="14"/>
    <x v="1328"/>
    <x v="1881"/>
    <x v="1880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x v="4"/>
    <x v="14"/>
    <x v="1329"/>
    <x v="1882"/>
    <x v="1881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x v="4"/>
    <x v="14"/>
    <x v="1330"/>
    <x v="1883"/>
    <x v="1882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x v="4"/>
    <x v="14"/>
    <x v="1331"/>
    <x v="1884"/>
    <x v="1883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x v="4"/>
    <x v="14"/>
    <x v="901"/>
    <x v="1885"/>
    <x v="188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x v="4"/>
    <x v="14"/>
    <x v="1332"/>
    <x v="1886"/>
    <x v="1885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x v="4"/>
    <x v="14"/>
    <x v="1333"/>
    <x v="1887"/>
    <x v="1886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x v="4"/>
    <x v="14"/>
    <x v="1334"/>
    <x v="1888"/>
    <x v="1887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x v="4"/>
    <x v="14"/>
    <x v="974"/>
    <x v="1889"/>
    <x v="1888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x v="4"/>
    <x v="14"/>
    <x v="1335"/>
    <x v="1890"/>
    <x v="1889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x v="4"/>
    <x v="14"/>
    <x v="1336"/>
    <x v="1891"/>
    <x v="1890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x v="4"/>
    <x v="14"/>
    <x v="1105"/>
    <x v="1892"/>
    <x v="1891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x v="4"/>
    <x v="14"/>
    <x v="1337"/>
    <x v="1893"/>
    <x v="1892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x v="4"/>
    <x v="14"/>
    <x v="1338"/>
    <x v="1894"/>
    <x v="1893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x v="4"/>
    <x v="14"/>
    <x v="1339"/>
    <x v="1895"/>
    <x v="189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x v="4"/>
    <x v="14"/>
    <x v="1340"/>
    <x v="1896"/>
    <x v="1895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x v="4"/>
    <x v="14"/>
    <x v="1341"/>
    <x v="1897"/>
    <x v="1896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x v="4"/>
    <x v="14"/>
    <x v="1342"/>
    <x v="1898"/>
    <x v="1897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x v="4"/>
    <x v="14"/>
    <x v="1343"/>
    <x v="1899"/>
    <x v="1898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x v="4"/>
    <x v="14"/>
    <x v="1344"/>
    <x v="1900"/>
    <x v="1899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x v="2"/>
    <x v="29"/>
    <x v="1345"/>
    <x v="1901"/>
    <x v="1900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x v="2"/>
    <x v="29"/>
    <x v="143"/>
    <x v="1902"/>
    <x v="1901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x v="2"/>
    <x v="29"/>
    <x v="1346"/>
    <x v="1903"/>
    <x v="1902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x v="2"/>
    <x v="29"/>
    <x v="380"/>
    <x v="1904"/>
    <x v="1903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x v="2"/>
    <x v="29"/>
    <x v="678"/>
    <x v="1905"/>
    <x v="1904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x v="2"/>
    <x v="29"/>
    <x v="1347"/>
    <x v="1906"/>
    <x v="1905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x v="2"/>
    <x v="29"/>
    <x v="1209"/>
    <x v="1907"/>
    <x v="1906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x v="2"/>
    <x v="29"/>
    <x v="1348"/>
    <x v="1908"/>
    <x v="1907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x v="2"/>
    <x v="29"/>
    <x v="1349"/>
    <x v="1909"/>
    <x v="1908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x v="2"/>
    <x v="29"/>
    <x v="1350"/>
    <x v="1910"/>
    <x v="190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x v="2"/>
    <x v="29"/>
    <x v="119"/>
    <x v="1911"/>
    <x v="1910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x v="2"/>
    <x v="29"/>
    <x v="1351"/>
    <x v="1912"/>
    <x v="1911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x v="2"/>
    <x v="29"/>
    <x v="1352"/>
    <x v="1913"/>
    <x v="1912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x v="2"/>
    <x v="29"/>
    <x v="179"/>
    <x v="1914"/>
    <x v="1913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x v="2"/>
    <x v="29"/>
    <x v="447"/>
    <x v="1915"/>
    <x v="1914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x v="2"/>
    <x v="29"/>
    <x v="1326"/>
    <x v="1916"/>
    <x v="1915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x v="2"/>
    <x v="29"/>
    <x v="1353"/>
    <x v="1917"/>
    <x v="1916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x v="2"/>
    <x v="29"/>
    <x v="673"/>
    <x v="1918"/>
    <x v="1917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x v="2"/>
    <x v="29"/>
    <x v="1354"/>
    <x v="1919"/>
    <x v="1918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x v="2"/>
    <x v="29"/>
    <x v="1355"/>
    <x v="1920"/>
    <x v="191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x v="4"/>
    <x v="14"/>
    <x v="1205"/>
    <x v="1921"/>
    <x v="1920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x v="4"/>
    <x v="14"/>
    <x v="1356"/>
    <x v="1922"/>
    <x v="1921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x v="4"/>
    <x v="14"/>
    <x v="1357"/>
    <x v="1923"/>
    <x v="1922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x v="4"/>
    <x v="14"/>
    <x v="1358"/>
    <x v="1924"/>
    <x v="1923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x v="4"/>
    <x v="14"/>
    <x v="1359"/>
    <x v="1925"/>
    <x v="192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x v="4"/>
    <x v="14"/>
    <x v="1360"/>
    <x v="1926"/>
    <x v="1925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x v="4"/>
    <x v="14"/>
    <x v="1361"/>
    <x v="1927"/>
    <x v="1926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x v="4"/>
    <x v="14"/>
    <x v="1362"/>
    <x v="1928"/>
    <x v="1927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x v="4"/>
    <x v="14"/>
    <x v="1363"/>
    <x v="1929"/>
    <x v="1928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x v="4"/>
    <x v="14"/>
    <x v="1364"/>
    <x v="1930"/>
    <x v="1929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x v="4"/>
    <x v="14"/>
    <x v="1365"/>
    <x v="1931"/>
    <x v="1930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x v="4"/>
    <x v="14"/>
    <x v="1366"/>
    <x v="1932"/>
    <x v="1931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x v="4"/>
    <x v="14"/>
    <x v="1367"/>
    <x v="1933"/>
    <x v="1932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x v="4"/>
    <x v="14"/>
    <x v="1368"/>
    <x v="1934"/>
    <x v="1933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x v="4"/>
    <x v="14"/>
    <x v="1369"/>
    <x v="1935"/>
    <x v="193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x v="4"/>
    <x v="14"/>
    <x v="1370"/>
    <x v="1936"/>
    <x v="1935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x v="4"/>
    <x v="14"/>
    <x v="1371"/>
    <x v="1937"/>
    <x v="1936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x v="4"/>
    <x v="14"/>
    <x v="1372"/>
    <x v="1938"/>
    <x v="1937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x v="4"/>
    <x v="14"/>
    <x v="1373"/>
    <x v="1939"/>
    <x v="1938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x v="4"/>
    <x v="14"/>
    <x v="1374"/>
    <x v="1940"/>
    <x v="1939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x v="2"/>
    <x v="30"/>
    <x v="1375"/>
    <x v="1941"/>
    <x v="194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x v="2"/>
    <x v="30"/>
    <x v="1376"/>
    <x v="1942"/>
    <x v="1941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x v="2"/>
    <x v="30"/>
    <x v="1377"/>
    <x v="1943"/>
    <x v="1942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x v="2"/>
    <x v="30"/>
    <x v="1378"/>
    <x v="1944"/>
    <x v="1943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x v="2"/>
    <x v="30"/>
    <x v="1379"/>
    <x v="1945"/>
    <x v="1944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x v="2"/>
    <x v="30"/>
    <x v="1380"/>
    <x v="1946"/>
    <x v="1945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x v="2"/>
    <x v="30"/>
    <x v="431"/>
    <x v="1947"/>
    <x v="1946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x v="2"/>
    <x v="30"/>
    <x v="1381"/>
    <x v="1948"/>
    <x v="1947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x v="2"/>
    <x v="30"/>
    <x v="1382"/>
    <x v="1949"/>
    <x v="1948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x v="2"/>
    <x v="30"/>
    <x v="1383"/>
    <x v="1950"/>
    <x v="1949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x v="2"/>
    <x v="30"/>
    <x v="1384"/>
    <x v="1951"/>
    <x v="195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x v="2"/>
    <x v="30"/>
    <x v="1385"/>
    <x v="1952"/>
    <x v="1951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x v="2"/>
    <x v="30"/>
    <x v="1386"/>
    <x v="1953"/>
    <x v="1952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x v="2"/>
    <x v="30"/>
    <x v="1387"/>
    <x v="1954"/>
    <x v="1953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x v="2"/>
    <x v="30"/>
    <x v="1388"/>
    <x v="1955"/>
    <x v="1954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x v="2"/>
    <x v="30"/>
    <x v="1389"/>
    <x v="1956"/>
    <x v="1955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x v="2"/>
    <x v="30"/>
    <x v="1390"/>
    <x v="1957"/>
    <x v="1956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x v="2"/>
    <x v="30"/>
    <x v="1391"/>
    <x v="1958"/>
    <x v="1957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x v="2"/>
    <x v="30"/>
    <x v="1392"/>
    <x v="1959"/>
    <x v="1958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x v="2"/>
    <x v="30"/>
    <x v="1393"/>
    <x v="1960"/>
    <x v="1959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x v="2"/>
    <x v="30"/>
    <x v="1394"/>
    <x v="1961"/>
    <x v="196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x v="2"/>
    <x v="30"/>
    <x v="1395"/>
    <x v="1962"/>
    <x v="1961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x v="2"/>
    <x v="30"/>
    <x v="1396"/>
    <x v="1963"/>
    <x v="1962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x v="2"/>
    <x v="30"/>
    <x v="1397"/>
    <x v="1964"/>
    <x v="1963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x v="2"/>
    <x v="30"/>
    <x v="1398"/>
    <x v="1965"/>
    <x v="1964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x v="2"/>
    <x v="30"/>
    <x v="1399"/>
    <x v="1966"/>
    <x v="1965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x v="2"/>
    <x v="30"/>
    <x v="1400"/>
    <x v="1967"/>
    <x v="1966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x v="2"/>
    <x v="30"/>
    <x v="1401"/>
    <x v="1968"/>
    <x v="1967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x v="2"/>
    <x v="30"/>
    <x v="1402"/>
    <x v="1969"/>
    <x v="1968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x v="2"/>
    <x v="30"/>
    <x v="1403"/>
    <x v="1970"/>
    <x v="1969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x v="2"/>
    <x v="30"/>
    <x v="1404"/>
    <x v="1971"/>
    <x v="197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x v="2"/>
    <x v="30"/>
    <x v="1405"/>
    <x v="1972"/>
    <x v="1971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x v="2"/>
    <x v="30"/>
    <x v="1406"/>
    <x v="1973"/>
    <x v="1972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x v="2"/>
    <x v="30"/>
    <x v="1407"/>
    <x v="1974"/>
    <x v="1973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x v="2"/>
    <x v="30"/>
    <x v="1408"/>
    <x v="1975"/>
    <x v="1974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x v="2"/>
    <x v="30"/>
    <x v="1409"/>
    <x v="1976"/>
    <x v="1975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x v="2"/>
    <x v="30"/>
    <x v="1410"/>
    <x v="1977"/>
    <x v="1976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x v="2"/>
    <x v="30"/>
    <x v="1411"/>
    <x v="1978"/>
    <x v="1977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x v="2"/>
    <x v="30"/>
    <x v="1412"/>
    <x v="1979"/>
    <x v="1978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x v="2"/>
    <x v="30"/>
    <x v="1413"/>
    <x v="1980"/>
    <x v="1979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x v="8"/>
    <x v="31"/>
    <x v="1414"/>
    <x v="1981"/>
    <x v="1980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x v="8"/>
    <x v="31"/>
    <x v="121"/>
    <x v="1982"/>
    <x v="198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x v="8"/>
    <x v="31"/>
    <x v="1415"/>
    <x v="1983"/>
    <x v="1982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x v="8"/>
    <x v="31"/>
    <x v="1416"/>
    <x v="1984"/>
    <x v="1983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x v="8"/>
    <x v="31"/>
    <x v="786"/>
    <x v="1985"/>
    <x v="1984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x v="8"/>
    <x v="31"/>
    <x v="120"/>
    <x v="1986"/>
    <x v="1985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x v="8"/>
    <x v="31"/>
    <x v="1417"/>
    <x v="1987"/>
    <x v="1986"/>
  </r>
  <r>
    <n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x v="8"/>
    <x v="31"/>
    <x v="380"/>
    <x v="1988"/>
    <x v="1987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x v="8"/>
    <x v="31"/>
    <x v="73"/>
    <x v="1989"/>
    <x v="1988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x v="8"/>
    <x v="31"/>
    <x v="1418"/>
    <x v="1990"/>
    <x v="1989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x v="8"/>
    <x v="31"/>
    <x v="646"/>
    <x v="1991"/>
    <x v="1990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x v="8"/>
    <x v="31"/>
    <x v="120"/>
    <x v="1992"/>
    <x v="199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x v="8"/>
    <x v="31"/>
    <x v="121"/>
    <x v="1993"/>
    <x v="1992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x v="8"/>
    <x v="31"/>
    <x v="121"/>
    <x v="1994"/>
    <x v="1993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x v="8"/>
    <x v="31"/>
    <x v="433"/>
    <x v="1995"/>
    <x v="1994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x v="8"/>
    <x v="31"/>
    <x v="121"/>
    <x v="1996"/>
    <x v="1995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x v="8"/>
    <x v="31"/>
    <x v="121"/>
    <x v="1997"/>
    <x v="1996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x v="8"/>
    <x v="31"/>
    <x v="1419"/>
    <x v="1998"/>
    <x v="1997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x v="8"/>
    <x v="31"/>
    <x v="1420"/>
    <x v="1999"/>
    <x v="1998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x v="8"/>
    <x v="31"/>
    <x v="380"/>
    <x v="2000"/>
    <x v="1999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x v="2"/>
    <x v="30"/>
    <x v="1421"/>
    <x v="2001"/>
    <x v="200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x v="2"/>
    <x v="30"/>
    <x v="1422"/>
    <x v="2002"/>
    <x v="2001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x v="2"/>
    <x v="30"/>
    <x v="1423"/>
    <x v="2003"/>
    <x v="2002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x v="2"/>
    <x v="30"/>
    <x v="1424"/>
    <x v="2004"/>
    <x v="2003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x v="2"/>
    <x v="30"/>
    <x v="1425"/>
    <x v="2005"/>
    <x v="2004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x v="2"/>
    <x v="30"/>
    <x v="1426"/>
    <x v="2006"/>
    <x v="200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x v="2"/>
    <x v="30"/>
    <x v="1427"/>
    <x v="2007"/>
    <x v="2006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x v="2"/>
    <x v="30"/>
    <x v="1428"/>
    <x v="2008"/>
    <x v="2007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x v="2"/>
    <x v="30"/>
    <x v="1429"/>
    <x v="2009"/>
    <x v="2008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x v="2"/>
    <x v="30"/>
    <x v="1240"/>
    <x v="2010"/>
    <x v="2009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x v="2"/>
    <x v="30"/>
    <x v="1430"/>
    <x v="2011"/>
    <x v="201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x v="2"/>
    <x v="30"/>
    <x v="1431"/>
    <x v="2012"/>
    <x v="2011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x v="2"/>
    <x v="30"/>
    <x v="1432"/>
    <x v="2013"/>
    <x v="2012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x v="2"/>
    <x v="30"/>
    <x v="1433"/>
    <x v="2014"/>
    <x v="2013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x v="2"/>
    <x v="30"/>
    <x v="1434"/>
    <x v="2015"/>
    <x v="2014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x v="2"/>
    <x v="30"/>
    <x v="1435"/>
    <x v="2016"/>
    <x v="2015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x v="2"/>
    <x v="30"/>
    <x v="1436"/>
    <x v="2017"/>
    <x v="2016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x v="2"/>
    <x v="30"/>
    <x v="1437"/>
    <x v="2018"/>
    <x v="2017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x v="2"/>
    <x v="30"/>
    <x v="1438"/>
    <x v="2019"/>
    <x v="2018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x v="2"/>
    <x v="30"/>
    <x v="1439"/>
    <x v="2020"/>
    <x v="2019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x v="2"/>
    <x v="30"/>
    <x v="1440"/>
    <x v="2021"/>
    <x v="202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x v="2"/>
    <x v="30"/>
    <x v="1441"/>
    <x v="2022"/>
    <x v="2021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x v="2"/>
    <x v="30"/>
    <x v="1442"/>
    <x v="2023"/>
    <x v="2022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x v="2"/>
    <x v="30"/>
    <x v="1443"/>
    <x v="2024"/>
    <x v="2023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x v="2"/>
    <x v="30"/>
    <x v="1444"/>
    <x v="2025"/>
    <x v="2024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x v="2"/>
    <x v="30"/>
    <x v="1445"/>
    <x v="2026"/>
    <x v="2025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x v="2"/>
    <x v="30"/>
    <x v="1446"/>
    <x v="2027"/>
    <x v="2026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x v="2"/>
    <x v="30"/>
    <x v="1447"/>
    <x v="2028"/>
    <x v="2027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x v="2"/>
    <x v="30"/>
    <x v="1448"/>
    <x v="2029"/>
    <x v="2028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x v="2"/>
    <x v="30"/>
    <x v="1449"/>
    <x v="2030"/>
    <x v="2029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x v="2"/>
    <x v="30"/>
    <x v="1450"/>
    <x v="2031"/>
    <x v="20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x v="2"/>
    <x v="30"/>
    <x v="1451"/>
    <x v="2032"/>
    <x v="2031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x v="2"/>
    <x v="30"/>
    <x v="1452"/>
    <x v="2033"/>
    <x v="2032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x v="2"/>
    <x v="30"/>
    <x v="1453"/>
    <x v="2034"/>
    <x v="2033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x v="2"/>
    <x v="30"/>
    <x v="1454"/>
    <x v="2035"/>
    <x v="2034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x v="2"/>
    <x v="30"/>
    <x v="1455"/>
    <x v="2036"/>
    <x v="2035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x v="2"/>
    <x v="30"/>
    <x v="1456"/>
    <x v="2037"/>
    <x v="2036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x v="2"/>
    <x v="30"/>
    <x v="1457"/>
    <x v="2038"/>
    <x v="2037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x v="2"/>
    <x v="30"/>
    <x v="1458"/>
    <x v="2039"/>
    <x v="2038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x v="2"/>
    <x v="30"/>
    <x v="1459"/>
    <x v="2040"/>
    <x v="2039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x v="2"/>
    <x v="30"/>
    <x v="1460"/>
    <x v="2041"/>
    <x v="204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x v="2"/>
    <x v="30"/>
    <x v="1461"/>
    <x v="2042"/>
    <x v="2041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x v="2"/>
    <x v="30"/>
    <x v="811"/>
    <x v="2043"/>
    <x v="2042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x v="2"/>
    <x v="30"/>
    <x v="1462"/>
    <x v="2044"/>
    <x v="2043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x v="2"/>
    <x v="30"/>
    <x v="1463"/>
    <x v="2045"/>
    <x v="2044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x v="2"/>
    <x v="30"/>
    <x v="1464"/>
    <x v="2046"/>
    <x v="2045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x v="2"/>
    <x v="30"/>
    <x v="1465"/>
    <x v="2047"/>
    <x v="2046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x v="2"/>
    <x v="30"/>
    <x v="1466"/>
    <x v="2048"/>
    <x v="2047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x v="2"/>
    <x v="30"/>
    <x v="1467"/>
    <x v="2049"/>
    <x v="2048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x v="2"/>
    <x v="30"/>
    <x v="1468"/>
    <x v="2050"/>
    <x v="2049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x v="2"/>
    <x v="30"/>
    <x v="1469"/>
    <x v="2051"/>
    <x v="205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x v="2"/>
    <x v="30"/>
    <x v="1470"/>
    <x v="2052"/>
    <x v="2051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x v="2"/>
    <x v="30"/>
    <x v="1471"/>
    <x v="2053"/>
    <x v="2052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x v="2"/>
    <x v="30"/>
    <x v="1472"/>
    <x v="2054"/>
    <x v="2053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x v="2"/>
    <x v="30"/>
    <x v="1473"/>
    <x v="2055"/>
    <x v="2054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x v="2"/>
    <x v="30"/>
    <x v="1474"/>
    <x v="2056"/>
    <x v="2055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x v="2"/>
    <x v="30"/>
    <x v="1475"/>
    <x v="2057"/>
    <x v="2056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x v="2"/>
    <x v="30"/>
    <x v="1476"/>
    <x v="2058"/>
    <x v="2057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x v="2"/>
    <x v="30"/>
    <x v="1477"/>
    <x v="2059"/>
    <x v="2058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x v="2"/>
    <x v="30"/>
    <x v="1478"/>
    <x v="2060"/>
    <x v="2059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x v="2"/>
    <x v="30"/>
    <x v="1479"/>
    <x v="2061"/>
    <x v="206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x v="2"/>
    <x v="30"/>
    <x v="1480"/>
    <x v="2062"/>
    <x v="2061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x v="2"/>
    <x v="30"/>
    <x v="1481"/>
    <x v="2063"/>
    <x v="2062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x v="2"/>
    <x v="30"/>
    <x v="344"/>
    <x v="2064"/>
    <x v="2063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x v="2"/>
    <x v="30"/>
    <x v="1482"/>
    <x v="2065"/>
    <x v="2064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x v="2"/>
    <x v="30"/>
    <x v="1483"/>
    <x v="2066"/>
    <x v="2065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x v="2"/>
    <x v="30"/>
    <x v="1484"/>
    <x v="2067"/>
    <x v="2066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x v="2"/>
    <x v="30"/>
    <x v="1485"/>
    <x v="2068"/>
    <x v="2067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x v="2"/>
    <x v="30"/>
    <x v="1486"/>
    <x v="2069"/>
    <x v="2068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x v="2"/>
    <x v="30"/>
    <x v="1487"/>
    <x v="2070"/>
    <x v="2069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x v="2"/>
    <x v="30"/>
    <x v="1488"/>
    <x v="2071"/>
    <x v="207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x v="2"/>
    <x v="30"/>
    <x v="1489"/>
    <x v="2072"/>
    <x v="2071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x v="2"/>
    <x v="30"/>
    <x v="1490"/>
    <x v="2073"/>
    <x v="2072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x v="2"/>
    <x v="30"/>
    <x v="1491"/>
    <x v="2074"/>
    <x v="2073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x v="2"/>
    <x v="30"/>
    <x v="1492"/>
    <x v="2075"/>
    <x v="2074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x v="2"/>
    <x v="30"/>
    <x v="1493"/>
    <x v="2076"/>
    <x v="2075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x v="2"/>
    <x v="30"/>
    <x v="1494"/>
    <x v="2077"/>
    <x v="2076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x v="2"/>
    <x v="30"/>
    <x v="1495"/>
    <x v="2078"/>
    <x v="2077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x v="2"/>
    <x v="30"/>
    <x v="1496"/>
    <x v="2079"/>
    <x v="2078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x v="2"/>
    <x v="30"/>
    <x v="1497"/>
    <x v="2080"/>
    <x v="2079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x v="4"/>
    <x v="14"/>
    <x v="1498"/>
    <x v="2081"/>
    <x v="2080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x v="4"/>
    <x v="14"/>
    <x v="1499"/>
    <x v="2082"/>
    <x v="2081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x v="4"/>
    <x v="14"/>
    <x v="441"/>
    <x v="2083"/>
    <x v="2082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x v="4"/>
    <x v="14"/>
    <x v="1500"/>
    <x v="2084"/>
    <x v="2083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x v="4"/>
    <x v="14"/>
    <x v="1501"/>
    <x v="2085"/>
    <x v="208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x v="4"/>
    <x v="14"/>
    <x v="1502"/>
    <x v="2086"/>
    <x v="2085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x v="4"/>
    <x v="14"/>
    <x v="1503"/>
    <x v="2087"/>
    <x v="2086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x v="4"/>
    <x v="14"/>
    <x v="1504"/>
    <x v="2088"/>
    <x v="2087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x v="4"/>
    <x v="14"/>
    <x v="1505"/>
    <x v="2089"/>
    <x v="2088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x v="4"/>
    <x v="14"/>
    <x v="1506"/>
    <x v="2090"/>
    <x v="2089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x v="4"/>
    <x v="14"/>
    <x v="1507"/>
    <x v="2091"/>
    <x v="2090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x v="4"/>
    <x v="14"/>
    <x v="1508"/>
    <x v="2092"/>
    <x v="2091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x v="4"/>
    <x v="14"/>
    <x v="1509"/>
    <x v="2093"/>
    <x v="2092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x v="4"/>
    <x v="14"/>
    <x v="1510"/>
    <x v="2094"/>
    <x v="2093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x v="4"/>
    <x v="14"/>
    <x v="382"/>
    <x v="2095"/>
    <x v="209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x v="4"/>
    <x v="14"/>
    <x v="1511"/>
    <x v="2096"/>
    <x v="2095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x v="4"/>
    <x v="14"/>
    <x v="1512"/>
    <x v="2097"/>
    <x v="2096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x v="4"/>
    <x v="14"/>
    <x v="1513"/>
    <x v="2098"/>
    <x v="2097"/>
  </r>
  <r>
    <n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x v="4"/>
    <x v="14"/>
    <x v="1514"/>
    <x v="2099"/>
    <x v="2098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x v="4"/>
    <x v="14"/>
    <x v="1515"/>
    <x v="2100"/>
    <x v="2099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x v="4"/>
    <x v="14"/>
    <x v="1516"/>
    <x v="2101"/>
    <x v="2100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x v="4"/>
    <x v="14"/>
    <x v="1517"/>
    <x v="2102"/>
    <x v="2101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x v="4"/>
    <x v="14"/>
    <x v="1518"/>
    <x v="2103"/>
    <x v="2102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x v="4"/>
    <x v="14"/>
    <x v="138"/>
    <x v="2104"/>
    <x v="2103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x v="4"/>
    <x v="14"/>
    <x v="1383"/>
    <x v="2105"/>
    <x v="210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x v="4"/>
    <x v="14"/>
    <x v="1519"/>
    <x v="2106"/>
    <x v="2105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x v="4"/>
    <x v="14"/>
    <x v="1520"/>
    <x v="2107"/>
    <x v="2106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x v="4"/>
    <x v="14"/>
    <x v="1521"/>
    <x v="2108"/>
    <x v="2107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x v="4"/>
    <x v="14"/>
    <x v="1522"/>
    <x v="2109"/>
    <x v="2108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x v="4"/>
    <x v="14"/>
    <x v="1523"/>
    <x v="2110"/>
    <x v="2109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x v="4"/>
    <x v="14"/>
    <x v="851"/>
    <x v="2111"/>
    <x v="2110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x v="4"/>
    <x v="14"/>
    <x v="50"/>
    <x v="2112"/>
    <x v="2111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x v="4"/>
    <x v="14"/>
    <x v="1524"/>
    <x v="2113"/>
    <x v="2112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x v="4"/>
    <x v="14"/>
    <x v="1525"/>
    <x v="2114"/>
    <x v="2113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x v="4"/>
    <x v="14"/>
    <x v="1526"/>
    <x v="2115"/>
    <x v="21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x v="4"/>
    <x v="14"/>
    <x v="1527"/>
    <x v="2116"/>
    <x v="2115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x v="4"/>
    <x v="14"/>
    <x v="1528"/>
    <x v="2117"/>
    <x v="2116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x v="4"/>
    <x v="14"/>
    <x v="1529"/>
    <x v="2118"/>
    <x v="2117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x v="4"/>
    <x v="14"/>
    <x v="1530"/>
    <x v="2119"/>
    <x v="2118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x v="4"/>
    <x v="14"/>
    <x v="1531"/>
    <x v="2120"/>
    <x v="2119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x v="6"/>
    <x v="17"/>
    <x v="1532"/>
    <x v="2121"/>
    <x v="2120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x v="6"/>
    <x v="17"/>
    <x v="1533"/>
    <x v="2122"/>
    <x v="2121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x v="6"/>
    <x v="17"/>
    <x v="119"/>
    <x v="2123"/>
    <x v="2122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x v="6"/>
    <x v="17"/>
    <x v="1534"/>
    <x v="2124"/>
    <x v="2123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x v="6"/>
    <x v="17"/>
    <x v="1535"/>
    <x v="2125"/>
    <x v="2124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x v="6"/>
    <x v="17"/>
    <x v="144"/>
    <x v="2126"/>
    <x v="2125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x v="6"/>
    <x v="17"/>
    <x v="1536"/>
    <x v="2127"/>
    <x v="2126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x v="6"/>
    <x v="17"/>
    <x v="380"/>
    <x v="2128"/>
    <x v="212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x v="6"/>
    <x v="17"/>
    <x v="1537"/>
    <x v="2129"/>
    <x v="2128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x v="6"/>
    <x v="17"/>
    <x v="1209"/>
    <x v="2130"/>
    <x v="2129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x v="6"/>
    <x v="17"/>
    <x v="1538"/>
    <x v="2131"/>
    <x v="2130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x v="6"/>
    <x v="17"/>
    <x v="1539"/>
    <x v="2132"/>
    <x v="2131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x v="6"/>
    <x v="17"/>
    <x v="1540"/>
    <x v="2133"/>
    <x v="2132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x v="6"/>
    <x v="17"/>
    <x v="1541"/>
    <x v="2134"/>
    <x v="2133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x v="6"/>
    <x v="17"/>
    <x v="1542"/>
    <x v="2135"/>
    <x v="2134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x v="6"/>
    <x v="17"/>
    <x v="1543"/>
    <x v="2136"/>
    <x v="2135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x v="6"/>
    <x v="17"/>
    <x v="1544"/>
    <x v="2137"/>
    <x v="2136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x v="6"/>
    <x v="17"/>
    <x v="1545"/>
    <x v="2138"/>
    <x v="213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x v="6"/>
    <x v="17"/>
    <x v="1546"/>
    <x v="2139"/>
    <x v="2138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x v="6"/>
    <x v="17"/>
    <x v="1547"/>
    <x v="2140"/>
    <x v="2139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x v="6"/>
    <x v="17"/>
    <x v="121"/>
    <x v="2141"/>
    <x v="2140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x v="6"/>
    <x v="17"/>
    <x v="1548"/>
    <x v="2142"/>
    <x v="2141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x v="6"/>
    <x v="17"/>
    <x v="817"/>
    <x v="2143"/>
    <x v="2142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x v="6"/>
    <x v="17"/>
    <x v="1549"/>
    <x v="2144"/>
    <x v="2143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x v="6"/>
    <x v="17"/>
    <x v="1550"/>
    <x v="2145"/>
    <x v="2144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x v="6"/>
    <x v="17"/>
    <x v="120"/>
    <x v="2146"/>
    <x v="2145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x v="6"/>
    <x v="17"/>
    <x v="1551"/>
    <x v="2147"/>
    <x v="2146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x v="6"/>
    <x v="17"/>
    <x v="120"/>
    <x v="2148"/>
    <x v="214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x v="6"/>
    <x v="17"/>
    <x v="121"/>
    <x v="2149"/>
    <x v="2148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x v="6"/>
    <x v="17"/>
    <x v="1552"/>
    <x v="2150"/>
    <x v="2149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x v="6"/>
    <x v="17"/>
    <x v="1537"/>
    <x v="2151"/>
    <x v="2150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x v="6"/>
    <x v="17"/>
    <x v="381"/>
    <x v="2152"/>
    <x v="2151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x v="6"/>
    <x v="17"/>
    <x v="434"/>
    <x v="2153"/>
    <x v="2152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x v="6"/>
    <x v="17"/>
    <x v="120"/>
    <x v="2154"/>
    <x v="2153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x v="6"/>
    <x v="17"/>
    <x v="1534"/>
    <x v="2155"/>
    <x v="2154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x v="6"/>
    <x v="17"/>
    <x v="1553"/>
    <x v="2156"/>
    <x v="2155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x v="6"/>
    <x v="17"/>
    <x v="1554"/>
    <x v="2157"/>
    <x v="2156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x v="6"/>
    <x v="17"/>
    <x v="1555"/>
    <x v="2158"/>
    <x v="215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x v="6"/>
    <x v="17"/>
    <x v="31"/>
    <x v="2159"/>
    <x v="2158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x v="6"/>
    <x v="17"/>
    <x v="1556"/>
    <x v="2160"/>
    <x v="2159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x v="4"/>
    <x v="11"/>
    <x v="1557"/>
    <x v="2161"/>
    <x v="2160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x v="4"/>
    <x v="11"/>
    <x v="1558"/>
    <x v="2162"/>
    <x v="216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x v="4"/>
    <x v="11"/>
    <x v="1559"/>
    <x v="2163"/>
    <x v="2162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x v="4"/>
    <x v="11"/>
    <x v="1560"/>
    <x v="2164"/>
    <x v="2163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x v="4"/>
    <x v="11"/>
    <x v="1561"/>
    <x v="2165"/>
    <x v="2164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x v="4"/>
    <x v="11"/>
    <x v="1562"/>
    <x v="2166"/>
    <x v="2165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x v="4"/>
    <x v="11"/>
    <x v="377"/>
    <x v="2167"/>
    <x v="2166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x v="4"/>
    <x v="11"/>
    <x v="1563"/>
    <x v="2168"/>
    <x v="2167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x v="4"/>
    <x v="11"/>
    <x v="1564"/>
    <x v="2169"/>
    <x v="2168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x v="4"/>
    <x v="11"/>
    <x v="1565"/>
    <x v="2170"/>
    <x v="2169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x v="4"/>
    <x v="11"/>
    <x v="1566"/>
    <x v="2171"/>
    <x v="2170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x v="4"/>
    <x v="11"/>
    <x v="909"/>
    <x v="2172"/>
    <x v="217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x v="4"/>
    <x v="11"/>
    <x v="1567"/>
    <x v="2173"/>
    <x v="2172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x v="4"/>
    <x v="11"/>
    <x v="109"/>
    <x v="2174"/>
    <x v="2173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x v="4"/>
    <x v="11"/>
    <x v="1568"/>
    <x v="2175"/>
    <x v="2174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x v="4"/>
    <x v="11"/>
    <x v="1569"/>
    <x v="2176"/>
    <x v="2175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x v="4"/>
    <x v="11"/>
    <x v="927"/>
    <x v="2177"/>
    <x v="2176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x v="4"/>
    <x v="11"/>
    <x v="1570"/>
    <x v="2178"/>
    <x v="2177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x v="4"/>
    <x v="11"/>
    <x v="1571"/>
    <x v="2179"/>
    <x v="2178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x v="4"/>
    <x v="11"/>
    <x v="1572"/>
    <x v="2180"/>
    <x v="2179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x v="6"/>
    <x v="32"/>
    <x v="1573"/>
    <x v="2181"/>
    <x v="2180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x v="6"/>
    <x v="32"/>
    <x v="820"/>
    <x v="2182"/>
    <x v="2181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x v="6"/>
    <x v="32"/>
    <x v="1574"/>
    <x v="2183"/>
    <x v="218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x v="6"/>
    <x v="32"/>
    <x v="1575"/>
    <x v="2184"/>
    <x v="2183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x v="6"/>
    <x v="32"/>
    <x v="1576"/>
    <x v="2185"/>
    <x v="2184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x v="6"/>
    <x v="32"/>
    <x v="1577"/>
    <x v="2186"/>
    <x v="2185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x v="6"/>
    <x v="32"/>
    <x v="1578"/>
    <x v="2187"/>
    <x v="2186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x v="6"/>
    <x v="32"/>
    <x v="1579"/>
    <x v="2188"/>
    <x v="2187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x v="6"/>
    <x v="32"/>
    <x v="1580"/>
    <x v="2189"/>
    <x v="2188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x v="6"/>
    <x v="32"/>
    <x v="1581"/>
    <x v="2190"/>
    <x v="2189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x v="6"/>
    <x v="32"/>
    <x v="1582"/>
    <x v="2191"/>
    <x v="2190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x v="6"/>
    <x v="32"/>
    <x v="1583"/>
    <x v="2192"/>
    <x v="2191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x v="6"/>
    <x v="32"/>
    <x v="1584"/>
    <x v="2193"/>
    <x v="219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x v="6"/>
    <x v="32"/>
    <x v="1585"/>
    <x v="2194"/>
    <x v="2193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x v="6"/>
    <x v="32"/>
    <x v="1586"/>
    <x v="2195"/>
    <x v="2194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x v="6"/>
    <x v="32"/>
    <x v="1587"/>
    <x v="2196"/>
    <x v="2195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x v="6"/>
    <x v="32"/>
    <x v="1588"/>
    <x v="2197"/>
    <x v="2196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x v="6"/>
    <x v="32"/>
    <x v="1589"/>
    <x v="2198"/>
    <x v="2197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x v="6"/>
    <x v="32"/>
    <x v="1590"/>
    <x v="2199"/>
    <x v="2198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x v="6"/>
    <x v="32"/>
    <x v="1591"/>
    <x v="2200"/>
    <x v="2199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x v="4"/>
    <x v="15"/>
    <x v="1592"/>
    <x v="2201"/>
    <x v="2200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x v="4"/>
    <x v="15"/>
    <x v="476"/>
    <x v="2202"/>
    <x v="2201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x v="4"/>
    <x v="15"/>
    <x v="1593"/>
    <x v="2203"/>
    <x v="2202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x v="4"/>
    <x v="15"/>
    <x v="1594"/>
    <x v="2204"/>
    <x v="2203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x v="4"/>
    <x v="15"/>
    <x v="1278"/>
    <x v="2205"/>
    <x v="2204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x v="4"/>
    <x v="15"/>
    <x v="1595"/>
    <x v="2206"/>
    <x v="220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x v="4"/>
    <x v="15"/>
    <x v="1596"/>
    <x v="2207"/>
    <x v="2206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x v="4"/>
    <x v="15"/>
    <x v="1597"/>
    <x v="2208"/>
    <x v="2207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x v="4"/>
    <x v="15"/>
    <x v="1598"/>
    <x v="2209"/>
    <x v="2208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x v="4"/>
    <x v="15"/>
    <x v="1599"/>
    <x v="2210"/>
    <x v="2209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x v="4"/>
    <x v="15"/>
    <x v="603"/>
    <x v="2211"/>
    <x v="2210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x v="4"/>
    <x v="15"/>
    <x v="1600"/>
    <x v="2212"/>
    <x v="2211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x v="4"/>
    <x v="15"/>
    <x v="119"/>
    <x v="2213"/>
    <x v="2212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x v="4"/>
    <x v="15"/>
    <x v="1601"/>
    <x v="2214"/>
    <x v="2213"/>
  </r>
  <r>
    <n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x v="4"/>
    <x v="15"/>
    <x v="1602"/>
    <x v="2215"/>
    <x v="2214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x v="4"/>
    <x v="15"/>
    <x v="1603"/>
    <x v="2216"/>
    <x v="22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x v="4"/>
    <x v="15"/>
    <x v="1604"/>
    <x v="2217"/>
    <x v="2216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x v="4"/>
    <x v="15"/>
    <x v="1090"/>
    <x v="2218"/>
    <x v="2217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x v="4"/>
    <x v="15"/>
    <x v="1605"/>
    <x v="2219"/>
    <x v="2218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x v="4"/>
    <x v="15"/>
    <x v="1606"/>
    <x v="2220"/>
    <x v="2219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x v="6"/>
    <x v="32"/>
    <x v="1607"/>
    <x v="2221"/>
    <x v="2220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x v="6"/>
    <x v="32"/>
    <x v="1608"/>
    <x v="2222"/>
    <x v="2221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x v="6"/>
    <x v="32"/>
    <x v="1609"/>
    <x v="2223"/>
    <x v="222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x v="6"/>
    <x v="32"/>
    <x v="1610"/>
    <x v="2224"/>
    <x v="2223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x v="6"/>
    <x v="32"/>
    <x v="1611"/>
    <x v="2225"/>
    <x v="2224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x v="6"/>
    <x v="32"/>
    <x v="1612"/>
    <x v="2226"/>
    <x v="2225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x v="6"/>
    <x v="32"/>
    <x v="1613"/>
    <x v="2227"/>
    <x v="2226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x v="6"/>
    <x v="32"/>
    <x v="1614"/>
    <x v="2228"/>
    <x v="2227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x v="6"/>
    <x v="32"/>
    <x v="815"/>
    <x v="2229"/>
    <x v="2228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x v="6"/>
    <x v="32"/>
    <x v="1615"/>
    <x v="2230"/>
    <x v="2229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x v="6"/>
    <x v="32"/>
    <x v="1616"/>
    <x v="2231"/>
    <x v="2230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x v="6"/>
    <x v="32"/>
    <x v="1617"/>
    <x v="2232"/>
    <x v="2231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x v="6"/>
    <x v="32"/>
    <x v="1618"/>
    <x v="2233"/>
    <x v="22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x v="6"/>
    <x v="32"/>
    <x v="1619"/>
    <x v="2234"/>
    <x v="2233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x v="6"/>
    <x v="32"/>
    <x v="1620"/>
    <x v="2235"/>
    <x v="2234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x v="6"/>
    <x v="32"/>
    <x v="1621"/>
    <x v="2236"/>
    <x v="2235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x v="6"/>
    <x v="32"/>
    <x v="1622"/>
    <x v="2237"/>
    <x v="2236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x v="6"/>
    <x v="32"/>
    <x v="1623"/>
    <x v="2238"/>
    <x v="2237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x v="6"/>
    <x v="32"/>
    <x v="1624"/>
    <x v="2239"/>
    <x v="2238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x v="6"/>
    <x v="32"/>
    <x v="1625"/>
    <x v="2240"/>
    <x v="2239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x v="6"/>
    <x v="32"/>
    <x v="1626"/>
    <x v="2241"/>
    <x v="2240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x v="6"/>
    <x v="32"/>
    <x v="1627"/>
    <x v="2242"/>
    <x v="2241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x v="6"/>
    <x v="32"/>
    <x v="1628"/>
    <x v="2243"/>
    <x v="224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x v="6"/>
    <x v="32"/>
    <x v="177"/>
    <x v="2244"/>
    <x v="2243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x v="6"/>
    <x v="32"/>
    <x v="1629"/>
    <x v="2245"/>
    <x v="2244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x v="6"/>
    <x v="32"/>
    <x v="1630"/>
    <x v="2246"/>
    <x v="2245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x v="6"/>
    <x v="32"/>
    <x v="1631"/>
    <x v="2247"/>
    <x v="2246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x v="6"/>
    <x v="32"/>
    <x v="632"/>
    <x v="2248"/>
    <x v="2247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x v="6"/>
    <x v="32"/>
    <x v="1323"/>
    <x v="2249"/>
    <x v="2248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x v="6"/>
    <x v="32"/>
    <x v="1632"/>
    <x v="2250"/>
    <x v="2249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x v="6"/>
    <x v="32"/>
    <x v="1633"/>
    <x v="2251"/>
    <x v="2250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x v="6"/>
    <x v="32"/>
    <x v="1634"/>
    <x v="2252"/>
    <x v="2251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x v="6"/>
    <x v="32"/>
    <x v="1635"/>
    <x v="2253"/>
    <x v="225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x v="6"/>
    <x v="32"/>
    <x v="123"/>
    <x v="2254"/>
    <x v="2253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x v="6"/>
    <x v="32"/>
    <x v="311"/>
    <x v="2255"/>
    <x v="2254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x v="6"/>
    <x v="32"/>
    <x v="1012"/>
    <x v="2256"/>
    <x v="2255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x v="6"/>
    <x v="32"/>
    <x v="1636"/>
    <x v="2257"/>
    <x v="2256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x v="6"/>
    <x v="32"/>
    <x v="1637"/>
    <x v="2258"/>
    <x v="2257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x v="6"/>
    <x v="32"/>
    <x v="1638"/>
    <x v="2259"/>
    <x v="2258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x v="6"/>
    <x v="32"/>
    <x v="1639"/>
    <x v="2260"/>
    <x v="2259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x v="6"/>
    <x v="32"/>
    <x v="1640"/>
    <x v="2261"/>
    <x v="2260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x v="6"/>
    <x v="32"/>
    <x v="1641"/>
    <x v="2262"/>
    <x v="2261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x v="6"/>
    <x v="32"/>
    <x v="1642"/>
    <x v="2263"/>
    <x v="226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x v="6"/>
    <x v="32"/>
    <x v="1643"/>
    <x v="2264"/>
    <x v="2263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x v="6"/>
    <x v="32"/>
    <x v="1644"/>
    <x v="2265"/>
    <x v="2264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x v="6"/>
    <x v="32"/>
    <x v="1645"/>
    <x v="2266"/>
    <x v="2265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x v="6"/>
    <x v="32"/>
    <x v="1646"/>
    <x v="2267"/>
    <x v="2266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x v="6"/>
    <x v="32"/>
    <x v="1647"/>
    <x v="2268"/>
    <x v="2267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x v="6"/>
    <x v="32"/>
    <x v="1648"/>
    <x v="2269"/>
    <x v="2268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x v="6"/>
    <x v="32"/>
    <x v="1649"/>
    <x v="2270"/>
    <x v="2269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x v="6"/>
    <x v="32"/>
    <x v="1650"/>
    <x v="2271"/>
    <x v="2270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x v="6"/>
    <x v="32"/>
    <x v="1651"/>
    <x v="2272"/>
    <x v="2271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x v="6"/>
    <x v="32"/>
    <x v="1652"/>
    <x v="2273"/>
    <x v="227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x v="6"/>
    <x v="32"/>
    <x v="1653"/>
    <x v="2274"/>
    <x v="2273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x v="6"/>
    <x v="32"/>
    <x v="1654"/>
    <x v="2275"/>
    <x v="2274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x v="6"/>
    <x v="32"/>
    <x v="446"/>
    <x v="2276"/>
    <x v="2275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x v="6"/>
    <x v="32"/>
    <x v="1655"/>
    <x v="2277"/>
    <x v="2276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x v="6"/>
    <x v="32"/>
    <x v="1656"/>
    <x v="2278"/>
    <x v="2277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x v="6"/>
    <x v="32"/>
    <x v="1657"/>
    <x v="2279"/>
    <x v="2278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x v="6"/>
    <x v="32"/>
    <x v="1658"/>
    <x v="2280"/>
    <x v="2279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x v="4"/>
    <x v="11"/>
    <x v="1659"/>
    <x v="2281"/>
    <x v="2280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x v="4"/>
    <x v="11"/>
    <x v="1660"/>
    <x v="2282"/>
    <x v="228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x v="4"/>
    <x v="11"/>
    <x v="1514"/>
    <x v="2283"/>
    <x v="2282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x v="4"/>
    <x v="11"/>
    <x v="1661"/>
    <x v="2284"/>
    <x v="2283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x v="4"/>
    <x v="11"/>
    <x v="1662"/>
    <x v="2285"/>
    <x v="2284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x v="4"/>
    <x v="11"/>
    <x v="1663"/>
    <x v="2286"/>
    <x v="2285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x v="4"/>
    <x v="11"/>
    <x v="1664"/>
    <x v="2287"/>
    <x v="2286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x v="4"/>
    <x v="11"/>
    <x v="1665"/>
    <x v="2288"/>
    <x v="2287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x v="4"/>
    <x v="11"/>
    <x v="1666"/>
    <x v="2289"/>
    <x v="2288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x v="4"/>
    <x v="11"/>
    <x v="1667"/>
    <x v="2290"/>
    <x v="2289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x v="4"/>
    <x v="11"/>
    <x v="1668"/>
    <x v="2291"/>
    <x v="2290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x v="4"/>
    <x v="11"/>
    <x v="832"/>
    <x v="2292"/>
    <x v="229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x v="4"/>
    <x v="11"/>
    <x v="1669"/>
    <x v="2293"/>
    <x v="2292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x v="4"/>
    <x v="11"/>
    <x v="1670"/>
    <x v="2294"/>
    <x v="2293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x v="4"/>
    <x v="11"/>
    <x v="1671"/>
    <x v="2295"/>
    <x v="2294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x v="4"/>
    <x v="11"/>
    <x v="1672"/>
    <x v="2296"/>
    <x v="2295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x v="4"/>
    <x v="11"/>
    <x v="1673"/>
    <x v="2297"/>
    <x v="2296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x v="4"/>
    <x v="11"/>
    <x v="1674"/>
    <x v="2298"/>
    <x v="2297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x v="4"/>
    <x v="11"/>
    <x v="1675"/>
    <x v="2299"/>
    <x v="2298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x v="4"/>
    <x v="11"/>
    <x v="1211"/>
    <x v="2300"/>
    <x v="2299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x v="4"/>
    <x v="14"/>
    <x v="484"/>
    <x v="2301"/>
    <x v="2300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x v="4"/>
    <x v="14"/>
    <x v="131"/>
    <x v="2302"/>
    <x v="2301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x v="4"/>
    <x v="14"/>
    <x v="1676"/>
    <x v="2303"/>
    <x v="2302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x v="4"/>
    <x v="14"/>
    <x v="1677"/>
    <x v="2304"/>
    <x v="125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x v="4"/>
    <x v="14"/>
    <x v="1678"/>
    <x v="2305"/>
    <x v="2303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x v="4"/>
    <x v="14"/>
    <x v="1679"/>
    <x v="2306"/>
    <x v="230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x v="4"/>
    <x v="14"/>
    <x v="1680"/>
    <x v="2307"/>
    <x v="2305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x v="4"/>
    <x v="14"/>
    <x v="1681"/>
    <x v="2308"/>
    <x v="2306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x v="4"/>
    <x v="14"/>
    <x v="1682"/>
    <x v="2309"/>
    <x v="2307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x v="4"/>
    <x v="14"/>
    <x v="1683"/>
    <x v="2310"/>
    <x v="2308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x v="4"/>
    <x v="14"/>
    <x v="1684"/>
    <x v="2311"/>
    <x v="2309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x v="4"/>
    <x v="14"/>
    <x v="1685"/>
    <x v="2312"/>
    <x v="2310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x v="4"/>
    <x v="14"/>
    <x v="150"/>
    <x v="2313"/>
    <x v="2311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x v="4"/>
    <x v="14"/>
    <x v="789"/>
    <x v="2314"/>
    <x v="2312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x v="4"/>
    <x v="14"/>
    <x v="1686"/>
    <x v="2315"/>
    <x v="231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x v="4"/>
    <x v="14"/>
    <x v="1687"/>
    <x v="2316"/>
    <x v="23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x v="4"/>
    <x v="14"/>
    <x v="1688"/>
    <x v="2317"/>
    <x v="2315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x v="4"/>
    <x v="14"/>
    <x v="1689"/>
    <x v="2318"/>
    <x v="2316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x v="4"/>
    <x v="14"/>
    <x v="1690"/>
    <x v="2319"/>
    <x v="2317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x v="4"/>
    <x v="14"/>
    <x v="880"/>
    <x v="2320"/>
    <x v="2318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x v="7"/>
    <x v="33"/>
    <x v="1691"/>
    <x v="2321"/>
    <x v="2319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x v="7"/>
    <x v="33"/>
    <x v="1209"/>
    <x v="2322"/>
    <x v="2320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x v="7"/>
    <x v="33"/>
    <x v="179"/>
    <x v="2323"/>
    <x v="2321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x v="7"/>
    <x v="33"/>
    <x v="1692"/>
    <x v="2324"/>
    <x v="2322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x v="7"/>
    <x v="33"/>
    <x v="1693"/>
    <x v="2325"/>
    <x v="232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x v="7"/>
    <x v="33"/>
    <x v="1694"/>
    <x v="2326"/>
    <x v="2324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x v="7"/>
    <x v="33"/>
    <x v="1695"/>
    <x v="2327"/>
    <x v="2325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x v="7"/>
    <x v="33"/>
    <x v="1696"/>
    <x v="2328"/>
    <x v="2326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x v="7"/>
    <x v="33"/>
    <x v="1697"/>
    <x v="2329"/>
    <x v="2327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x v="7"/>
    <x v="33"/>
    <x v="1698"/>
    <x v="2330"/>
    <x v="2328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x v="7"/>
    <x v="33"/>
    <x v="1699"/>
    <x v="2331"/>
    <x v="2329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x v="7"/>
    <x v="33"/>
    <x v="1700"/>
    <x v="2332"/>
    <x v="2330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x v="7"/>
    <x v="33"/>
    <x v="1701"/>
    <x v="2333"/>
    <x v="2331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x v="7"/>
    <x v="33"/>
    <x v="1702"/>
    <x v="2334"/>
    <x v="2332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x v="7"/>
    <x v="33"/>
    <x v="1703"/>
    <x v="2335"/>
    <x v="23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x v="7"/>
    <x v="33"/>
    <x v="1704"/>
    <x v="2336"/>
    <x v="2334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x v="7"/>
    <x v="33"/>
    <x v="1705"/>
    <x v="2337"/>
    <x v="2335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x v="7"/>
    <x v="33"/>
    <x v="1706"/>
    <x v="2338"/>
    <x v="2336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x v="7"/>
    <x v="33"/>
    <x v="1707"/>
    <x v="2339"/>
    <x v="2337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x v="7"/>
    <x v="33"/>
    <x v="1708"/>
    <x v="2340"/>
    <x v="2338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x v="2"/>
    <x v="7"/>
    <x v="121"/>
    <x v="2341"/>
    <x v="2339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x v="2"/>
    <x v="7"/>
    <x v="121"/>
    <x v="2342"/>
    <x v="2340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x v="2"/>
    <x v="7"/>
    <x v="462"/>
    <x v="2343"/>
    <x v="2341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x v="2"/>
    <x v="7"/>
    <x v="120"/>
    <x v="2344"/>
    <x v="2342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x v="2"/>
    <x v="7"/>
    <x v="121"/>
    <x v="2345"/>
    <x v="2343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x v="2"/>
    <x v="7"/>
    <x v="31"/>
    <x v="2346"/>
    <x v="2344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x v="2"/>
    <x v="7"/>
    <x v="2"/>
    <x v="2347"/>
    <x v="2345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x v="2"/>
    <x v="7"/>
    <x v="1205"/>
    <x v="2348"/>
    <x v="2346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x v="2"/>
    <x v="7"/>
    <x v="121"/>
    <x v="2349"/>
    <x v="234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x v="2"/>
    <x v="7"/>
    <x v="121"/>
    <x v="2350"/>
    <x v="2348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x v="2"/>
    <x v="7"/>
    <x v="1709"/>
    <x v="2351"/>
    <x v="2349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x v="2"/>
    <x v="7"/>
    <x v="121"/>
    <x v="2352"/>
    <x v="2350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x v="2"/>
    <x v="7"/>
    <x v="121"/>
    <x v="2353"/>
    <x v="2351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x v="2"/>
    <x v="7"/>
    <x v="380"/>
    <x v="2354"/>
    <x v="2352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x v="2"/>
    <x v="7"/>
    <x v="440"/>
    <x v="2355"/>
    <x v="2353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x v="2"/>
    <x v="7"/>
    <x v="121"/>
    <x v="2356"/>
    <x v="2354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x v="2"/>
    <x v="7"/>
    <x v="121"/>
    <x v="2357"/>
    <x v="2355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x v="2"/>
    <x v="7"/>
    <x v="121"/>
    <x v="2358"/>
    <x v="2356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x v="2"/>
    <x v="7"/>
    <x v="1710"/>
    <x v="2359"/>
    <x v="235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x v="2"/>
    <x v="7"/>
    <x v="447"/>
    <x v="2360"/>
    <x v="2358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x v="2"/>
    <x v="7"/>
    <x v="121"/>
    <x v="2361"/>
    <x v="2359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x v="2"/>
    <x v="7"/>
    <x v="88"/>
    <x v="2362"/>
    <x v="2360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x v="2"/>
    <x v="7"/>
    <x v="121"/>
    <x v="2363"/>
    <x v="2361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x v="2"/>
    <x v="7"/>
    <x v="121"/>
    <x v="2364"/>
    <x v="2362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x v="2"/>
    <x v="7"/>
    <x v="121"/>
    <x v="2365"/>
    <x v="2363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x v="2"/>
    <x v="7"/>
    <x v="1711"/>
    <x v="2366"/>
    <x v="2364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x v="2"/>
    <x v="7"/>
    <x v="1712"/>
    <x v="2367"/>
    <x v="2365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x v="2"/>
    <x v="7"/>
    <x v="73"/>
    <x v="2368"/>
    <x v="2366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x v="2"/>
    <x v="7"/>
    <x v="121"/>
    <x v="2369"/>
    <x v="236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x v="2"/>
    <x v="7"/>
    <x v="372"/>
    <x v="2370"/>
    <x v="2368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x v="2"/>
    <x v="7"/>
    <x v="121"/>
    <x v="2371"/>
    <x v="2369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x v="2"/>
    <x v="7"/>
    <x v="179"/>
    <x v="2372"/>
    <x v="2370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x v="2"/>
    <x v="7"/>
    <x v="73"/>
    <x v="2373"/>
    <x v="2371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x v="2"/>
    <x v="7"/>
    <x v="119"/>
    <x v="2374"/>
    <x v="2372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x v="2"/>
    <x v="7"/>
    <x v="121"/>
    <x v="2375"/>
    <x v="2373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x v="2"/>
    <x v="7"/>
    <x v="1713"/>
    <x v="2376"/>
    <x v="2374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x v="2"/>
    <x v="7"/>
    <x v="121"/>
    <x v="2377"/>
    <x v="2375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x v="2"/>
    <x v="7"/>
    <x v="121"/>
    <x v="2378"/>
    <x v="2376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x v="2"/>
    <x v="7"/>
    <x v="121"/>
    <x v="2379"/>
    <x v="237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x v="2"/>
    <x v="7"/>
    <x v="1714"/>
    <x v="2380"/>
    <x v="2378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x v="2"/>
    <x v="7"/>
    <x v="1715"/>
    <x v="2381"/>
    <x v="2379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x v="2"/>
    <x v="7"/>
    <x v="822"/>
    <x v="2382"/>
    <x v="2380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x v="2"/>
    <x v="7"/>
    <x v="1716"/>
    <x v="2383"/>
    <x v="2381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x v="2"/>
    <x v="7"/>
    <x v="120"/>
    <x v="2384"/>
    <x v="2382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x v="2"/>
    <x v="7"/>
    <x v="1717"/>
    <x v="2385"/>
    <x v="2383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x v="2"/>
    <x v="7"/>
    <x v="121"/>
    <x v="2386"/>
    <x v="2384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x v="2"/>
    <x v="7"/>
    <x v="1718"/>
    <x v="2387"/>
    <x v="2385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x v="2"/>
    <x v="7"/>
    <x v="1719"/>
    <x v="2388"/>
    <x v="2386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x v="2"/>
    <x v="7"/>
    <x v="179"/>
    <x v="2389"/>
    <x v="238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x v="2"/>
    <x v="7"/>
    <x v="121"/>
    <x v="2390"/>
    <x v="2388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x v="2"/>
    <x v="7"/>
    <x v="380"/>
    <x v="2391"/>
    <x v="2389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x v="2"/>
    <x v="7"/>
    <x v="121"/>
    <x v="2392"/>
    <x v="2390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x v="2"/>
    <x v="7"/>
    <x v="73"/>
    <x v="2393"/>
    <x v="2391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x v="2"/>
    <x v="7"/>
    <x v="1720"/>
    <x v="2394"/>
    <x v="2392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x v="2"/>
    <x v="7"/>
    <x v="121"/>
    <x v="2395"/>
    <x v="2393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x v="2"/>
    <x v="7"/>
    <x v="119"/>
    <x v="2396"/>
    <x v="2394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x v="2"/>
    <x v="7"/>
    <x v="121"/>
    <x v="2397"/>
    <x v="2395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x v="2"/>
    <x v="7"/>
    <x v="121"/>
    <x v="2398"/>
    <x v="2396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x v="2"/>
    <x v="7"/>
    <x v="121"/>
    <x v="2399"/>
    <x v="239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x v="2"/>
    <x v="7"/>
    <x v="121"/>
    <x v="2400"/>
    <x v="2398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x v="7"/>
    <x v="19"/>
    <x v="1721"/>
    <x v="2401"/>
    <x v="239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x v="7"/>
    <x v="19"/>
    <x v="364"/>
    <x v="2402"/>
    <x v="2400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x v="7"/>
    <x v="19"/>
    <x v="1722"/>
    <x v="2403"/>
    <x v="2401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x v="7"/>
    <x v="19"/>
    <x v="121"/>
    <x v="2404"/>
    <x v="2402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x v="7"/>
    <x v="19"/>
    <x v="1723"/>
    <x v="2405"/>
    <x v="2403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x v="7"/>
    <x v="19"/>
    <x v="1724"/>
    <x v="2406"/>
    <x v="2404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x v="7"/>
    <x v="19"/>
    <x v="1725"/>
    <x v="2407"/>
    <x v="2405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x v="7"/>
    <x v="19"/>
    <x v="2"/>
    <x v="2408"/>
    <x v="2406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x v="7"/>
    <x v="19"/>
    <x v="468"/>
    <x v="2409"/>
    <x v="2407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x v="7"/>
    <x v="19"/>
    <x v="121"/>
    <x v="2410"/>
    <x v="2408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x v="7"/>
    <x v="19"/>
    <x v="679"/>
    <x v="2411"/>
    <x v="240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x v="7"/>
    <x v="19"/>
    <x v="121"/>
    <x v="2412"/>
    <x v="2410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x v="7"/>
    <x v="19"/>
    <x v="1538"/>
    <x v="2413"/>
    <x v="2411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x v="7"/>
    <x v="19"/>
    <x v="1726"/>
    <x v="2414"/>
    <x v="2412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x v="7"/>
    <x v="19"/>
    <x v="1727"/>
    <x v="2415"/>
    <x v="2413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x v="7"/>
    <x v="19"/>
    <x v="144"/>
    <x v="2416"/>
    <x v="2414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x v="7"/>
    <x v="19"/>
    <x v="121"/>
    <x v="2417"/>
    <x v="2415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x v="7"/>
    <x v="19"/>
    <x v="120"/>
    <x v="2418"/>
    <x v="2416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x v="7"/>
    <x v="19"/>
    <x v="121"/>
    <x v="2419"/>
    <x v="2417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x v="7"/>
    <x v="19"/>
    <x v="1728"/>
    <x v="2420"/>
    <x v="2418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x v="7"/>
    <x v="19"/>
    <x v="120"/>
    <x v="2421"/>
    <x v="24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x v="7"/>
    <x v="19"/>
    <x v="120"/>
    <x v="2422"/>
    <x v="2420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x v="7"/>
    <x v="19"/>
    <x v="1729"/>
    <x v="2423"/>
    <x v="2421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x v="7"/>
    <x v="19"/>
    <x v="1730"/>
    <x v="2424"/>
    <x v="2422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x v="7"/>
    <x v="19"/>
    <x v="120"/>
    <x v="2425"/>
    <x v="2423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x v="7"/>
    <x v="19"/>
    <x v="121"/>
    <x v="2426"/>
    <x v="2424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x v="7"/>
    <x v="19"/>
    <x v="120"/>
    <x v="2427"/>
    <x v="2425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x v="7"/>
    <x v="19"/>
    <x v="120"/>
    <x v="2428"/>
    <x v="2426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x v="7"/>
    <x v="19"/>
    <x v="1731"/>
    <x v="2429"/>
    <x v="2427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x v="7"/>
    <x v="19"/>
    <x v="678"/>
    <x v="2430"/>
    <x v="2428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x v="7"/>
    <x v="19"/>
    <x v="120"/>
    <x v="2431"/>
    <x v="242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x v="7"/>
    <x v="19"/>
    <x v="120"/>
    <x v="2432"/>
    <x v="2430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x v="7"/>
    <x v="19"/>
    <x v="121"/>
    <x v="2433"/>
    <x v="2431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x v="7"/>
    <x v="19"/>
    <x v="31"/>
    <x v="2434"/>
    <x v="2432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x v="7"/>
    <x v="19"/>
    <x v="1732"/>
    <x v="2435"/>
    <x v="2433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x v="7"/>
    <x v="19"/>
    <x v="377"/>
    <x v="2436"/>
    <x v="2434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x v="7"/>
    <x v="19"/>
    <x v="121"/>
    <x v="2437"/>
    <x v="2435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x v="7"/>
    <x v="19"/>
    <x v="73"/>
    <x v="2438"/>
    <x v="2436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x v="7"/>
    <x v="19"/>
    <x v="121"/>
    <x v="2439"/>
    <x v="2437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x v="7"/>
    <x v="19"/>
    <x v="144"/>
    <x v="2440"/>
    <x v="2438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x v="7"/>
    <x v="33"/>
    <x v="1733"/>
    <x v="2441"/>
    <x v="2439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x v="7"/>
    <x v="33"/>
    <x v="925"/>
    <x v="2442"/>
    <x v="2440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x v="7"/>
    <x v="33"/>
    <x v="1734"/>
    <x v="2443"/>
    <x v="2441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x v="7"/>
    <x v="33"/>
    <x v="1735"/>
    <x v="2444"/>
    <x v="2442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x v="7"/>
    <x v="33"/>
    <x v="1624"/>
    <x v="2445"/>
    <x v="244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x v="7"/>
    <x v="33"/>
    <x v="1736"/>
    <x v="2446"/>
    <x v="2444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x v="7"/>
    <x v="33"/>
    <x v="1737"/>
    <x v="2447"/>
    <x v="2445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x v="7"/>
    <x v="33"/>
    <x v="1738"/>
    <x v="2448"/>
    <x v="2446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x v="7"/>
    <x v="33"/>
    <x v="466"/>
    <x v="2449"/>
    <x v="2447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x v="7"/>
    <x v="33"/>
    <x v="1739"/>
    <x v="2450"/>
    <x v="2448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x v="7"/>
    <x v="33"/>
    <x v="1740"/>
    <x v="2451"/>
    <x v="2449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x v="7"/>
    <x v="33"/>
    <x v="1741"/>
    <x v="2452"/>
    <x v="2450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x v="7"/>
    <x v="33"/>
    <x v="3"/>
    <x v="2453"/>
    <x v="2451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x v="7"/>
    <x v="33"/>
    <x v="1742"/>
    <x v="2454"/>
    <x v="2452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x v="7"/>
    <x v="33"/>
    <x v="783"/>
    <x v="2455"/>
    <x v="245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x v="7"/>
    <x v="33"/>
    <x v="1743"/>
    <x v="2456"/>
    <x v="2454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x v="7"/>
    <x v="33"/>
    <x v="1744"/>
    <x v="2457"/>
    <x v="2455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x v="7"/>
    <x v="33"/>
    <x v="1745"/>
    <x v="2458"/>
    <x v="2456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x v="7"/>
    <x v="33"/>
    <x v="1235"/>
    <x v="2459"/>
    <x v="2457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x v="7"/>
    <x v="33"/>
    <x v="1746"/>
    <x v="2460"/>
    <x v="2458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x v="4"/>
    <x v="14"/>
    <x v="1747"/>
    <x v="2461"/>
    <x v="1837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x v="4"/>
    <x v="14"/>
    <x v="1748"/>
    <x v="2462"/>
    <x v="2459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x v="4"/>
    <x v="14"/>
    <x v="1117"/>
    <x v="2463"/>
    <x v="2460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x v="4"/>
    <x v="14"/>
    <x v="1237"/>
    <x v="2464"/>
    <x v="2461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x v="4"/>
    <x v="14"/>
    <x v="1105"/>
    <x v="2465"/>
    <x v="2462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x v="4"/>
    <x v="14"/>
    <x v="1749"/>
    <x v="2466"/>
    <x v="2463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x v="4"/>
    <x v="14"/>
    <x v="1750"/>
    <x v="2467"/>
    <x v="246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x v="4"/>
    <x v="14"/>
    <x v="1392"/>
    <x v="2468"/>
    <x v="2465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x v="4"/>
    <x v="14"/>
    <x v="1751"/>
    <x v="2469"/>
    <x v="2466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x v="4"/>
    <x v="14"/>
    <x v="1752"/>
    <x v="2470"/>
    <x v="2467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x v="4"/>
    <x v="14"/>
    <x v="1753"/>
    <x v="2471"/>
    <x v="2468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x v="4"/>
    <x v="14"/>
    <x v="276"/>
    <x v="2472"/>
    <x v="2469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x v="4"/>
    <x v="14"/>
    <x v="1754"/>
    <x v="2473"/>
    <x v="2470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x v="4"/>
    <x v="14"/>
    <x v="1755"/>
    <x v="2474"/>
    <x v="2471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x v="4"/>
    <x v="14"/>
    <x v="1090"/>
    <x v="2475"/>
    <x v="2472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x v="4"/>
    <x v="14"/>
    <x v="1756"/>
    <x v="2476"/>
    <x v="2473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x v="4"/>
    <x v="14"/>
    <x v="1757"/>
    <x v="2477"/>
    <x v="247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x v="4"/>
    <x v="14"/>
    <x v="1758"/>
    <x v="2478"/>
    <x v="2475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x v="4"/>
    <x v="14"/>
    <x v="1759"/>
    <x v="2479"/>
    <x v="2476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x v="4"/>
    <x v="14"/>
    <x v="404"/>
    <x v="2480"/>
    <x v="2477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x v="4"/>
    <x v="14"/>
    <x v="1760"/>
    <x v="2481"/>
    <x v="247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x v="4"/>
    <x v="14"/>
    <x v="1665"/>
    <x v="2482"/>
    <x v="2479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x v="4"/>
    <x v="14"/>
    <x v="1761"/>
    <x v="2483"/>
    <x v="2480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x v="4"/>
    <x v="14"/>
    <x v="1762"/>
    <x v="2484"/>
    <x v="2481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x v="4"/>
    <x v="14"/>
    <x v="1763"/>
    <x v="2485"/>
    <x v="2482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x v="4"/>
    <x v="14"/>
    <x v="1764"/>
    <x v="2486"/>
    <x v="2483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x v="4"/>
    <x v="14"/>
    <x v="1765"/>
    <x v="2487"/>
    <x v="248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x v="4"/>
    <x v="14"/>
    <x v="1766"/>
    <x v="2488"/>
    <x v="2485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x v="4"/>
    <x v="14"/>
    <x v="1767"/>
    <x v="2489"/>
    <x v="2486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x v="4"/>
    <x v="14"/>
    <x v="1768"/>
    <x v="2490"/>
    <x v="2487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x v="4"/>
    <x v="14"/>
    <x v="1769"/>
    <x v="2491"/>
    <x v="2488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x v="4"/>
    <x v="14"/>
    <x v="1770"/>
    <x v="2492"/>
    <x v="2489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x v="4"/>
    <x v="14"/>
    <x v="1771"/>
    <x v="2493"/>
    <x v="2490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x v="4"/>
    <x v="14"/>
    <x v="1772"/>
    <x v="2494"/>
    <x v="2491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x v="4"/>
    <x v="14"/>
    <x v="1475"/>
    <x v="2495"/>
    <x v="2492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x v="4"/>
    <x v="14"/>
    <x v="1773"/>
    <x v="2496"/>
    <x v="2493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x v="4"/>
    <x v="14"/>
    <x v="1774"/>
    <x v="2497"/>
    <x v="249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x v="4"/>
    <x v="14"/>
    <x v="1775"/>
    <x v="2498"/>
    <x v="2495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x v="4"/>
    <x v="14"/>
    <x v="1776"/>
    <x v="2499"/>
    <x v="2496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x v="4"/>
    <x v="14"/>
    <x v="1777"/>
    <x v="2500"/>
    <x v="2497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x v="7"/>
    <x v="34"/>
    <x v="1778"/>
    <x v="2501"/>
    <x v="2498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x v="7"/>
    <x v="34"/>
    <x v="1779"/>
    <x v="2502"/>
    <x v="2499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x v="7"/>
    <x v="34"/>
    <x v="121"/>
    <x v="2503"/>
    <x v="2500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x v="7"/>
    <x v="34"/>
    <x v="121"/>
    <x v="2504"/>
    <x v="2501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x v="7"/>
    <x v="34"/>
    <x v="121"/>
    <x v="2505"/>
    <x v="2502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x v="7"/>
    <x v="34"/>
    <x v="2"/>
    <x v="2506"/>
    <x v="2503"/>
  </r>
  <r>
    <n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x v="7"/>
    <x v="34"/>
    <x v="121"/>
    <x v="2507"/>
    <x v="250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x v="7"/>
    <x v="34"/>
    <x v="121"/>
    <x v="2508"/>
    <x v="2505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x v="7"/>
    <x v="34"/>
    <x v="669"/>
    <x v="2509"/>
    <x v="2506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x v="7"/>
    <x v="34"/>
    <x v="822"/>
    <x v="2510"/>
    <x v="2507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x v="7"/>
    <x v="34"/>
    <x v="121"/>
    <x v="2511"/>
    <x v="2508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x v="7"/>
    <x v="34"/>
    <x v="121"/>
    <x v="2512"/>
    <x v="2509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x v="7"/>
    <x v="34"/>
    <x v="121"/>
    <x v="2513"/>
    <x v="2510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x v="7"/>
    <x v="34"/>
    <x v="1780"/>
    <x v="2514"/>
    <x v="2511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x v="7"/>
    <x v="34"/>
    <x v="1781"/>
    <x v="2515"/>
    <x v="2512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x v="7"/>
    <x v="34"/>
    <x v="121"/>
    <x v="2516"/>
    <x v="2513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x v="7"/>
    <x v="34"/>
    <x v="1782"/>
    <x v="2517"/>
    <x v="251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x v="7"/>
    <x v="34"/>
    <x v="121"/>
    <x v="2518"/>
    <x v="2515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x v="7"/>
    <x v="34"/>
    <x v="1783"/>
    <x v="2519"/>
    <x v="2516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x v="7"/>
    <x v="34"/>
    <x v="121"/>
    <x v="2520"/>
    <x v="2517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x v="4"/>
    <x v="35"/>
    <x v="1784"/>
    <x v="2521"/>
    <x v="2518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x v="4"/>
    <x v="35"/>
    <x v="1785"/>
    <x v="2522"/>
    <x v="2519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x v="4"/>
    <x v="35"/>
    <x v="1786"/>
    <x v="2523"/>
    <x v="2520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x v="4"/>
    <x v="35"/>
    <x v="1787"/>
    <x v="2524"/>
    <x v="2521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x v="4"/>
    <x v="35"/>
    <x v="1788"/>
    <x v="2525"/>
    <x v="2522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x v="4"/>
    <x v="35"/>
    <x v="1789"/>
    <x v="2526"/>
    <x v="2523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x v="4"/>
    <x v="35"/>
    <x v="212"/>
    <x v="2527"/>
    <x v="2524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x v="4"/>
    <x v="35"/>
    <x v="1790"/>
    <x v="2528"/>
    <x v="2525"/>
  </r>
  <r>
    <n v="2529"/>
    <x v="2528"/>
    <s v="Opera. Short. New."/>
    <x v="12"/>
    <x v="1736"/>
    <x v="0"/>
    <x v="0"/>
    <s v="USD"/>
    <n v="1332636975"/>
    <n v="1328752575"/>
    <b v="0"/>
    <n v="76"/>
    <b v="1"/>
    <s v="music/classical music"/>
    <x v="4"/>
    <x v="35"/>
    <x v="1791"/>
    <x v="2529"/>
    <x v="2526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x v="4"/>
    <x v="35"/>
    <x v="1792"/>
    <x v="2530"/>
    <x v="2527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x v="4"/>
    <x v="35"/>
    <x v="1793"/>
    <x v="2531"/>
    <x v="2528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x v="4"/>
    <x v="35"/>
    <x v="1794"/>
    <x v="2532"/>
    <x v="2529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x v="4"/>
    <x v="35"/>
    <x v="772"/>
    <x v="2533"/>
    <x v="2530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x v="4"/>
    <x v="35"/>
    <x v="1795"/>
    <x v="2534"/>
    <x v="2531"/>
  </r>
  <r>
    <n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x v="4"/>
    <x v="35"/>
    <x v="1796"/>
    <x v="2535"/>
    <x v="2532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x v="4"/>
    <x v="35"/>
    <x v="1797"/>
    <x v="2536"/>
    <x v="2533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x v="4"/>
    <x v="35"/>
    <x v="101"/>
    <x v="2537"/>
    <x v="2534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x v="4"/>
    <x v="35"/>
    <x v="1798"/>
    <x v="2538"/>
    <x v="25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x v="4"/>
    <x v="35"/>
    <x v="1799"/>
    <x v="2539"/>
    <x v="2536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x v="4"/>
    <x v="35"/>
    <x v="1800"/>
    <x v="2540"/>
    <x v="2537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x v="4"/>
    <x v="35"/>
    <x v="35"/>
    <x v="2541"/>
    <x v="2538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x v="4"/>
    <x v="35"/>
    <x v="1801"/>
    <x v="2542"/>
    <x v="2539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x v="4"/>
    <x v="35"/>
    <x v="1802"/>
    <x v="2543"/>
    <x v="2540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x v="4"/>
    <x v="35"/>
    <x v="1803"/>
    <x v="2544"/>
    <x v="2541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x v="4"/>
    <x v="35"/>
    <x v="1804"/>
    <x v="2545"/>
    <x v="2542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x v="4"/>
    <x v="35"/>
    <x v="1805"/>
    <x v="2546"/>
    <x v="2543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x v="4"/>
    <x v="35"/>
    <x v="1806"/>
    <x v="2547"/>
    <x v="2544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x v="4"/>
    <x v="35"/>
    <x v="1807"/>
    <x v="2548"/>
    <x v="254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x v="4"/>
    <x v="35"/>
    <x v="1808"/>
    <x v="2549"/>
    <x v="2546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x v="4"/>
    <x v="35"/>
    <x v="1809"/>
    <x v="2550"/>
    <x v="2547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x v="4"/>
    <x v="35"/>
    <x v="1810"/>
    <x v="2551"/>
    <x v="2548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x v="4"/>
    <x v="35"/>
    <x v="1811"/>
    <x v="2552"/>
    <x v="2549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x v="4"/>
    <x v="35"/>
    <x v="1812"/>
    <x v="2553"/>
    <x v="2550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x v="4"/>
    <x v="35"/>
    <x v="1813"/>
    <x v="2554"/>
    <x v="2551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x v="4"/>
    <x v="35"/>
    <x v="1814"/>
    <x v="2555"/>
    <x v="2552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x v="4"/>
    <x v="35"/>
    <x v="1815"/>
    <x v="2556"/>
    <x v="2553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x v="4"/>
    <x v="35"/>
    <x v="1816"/>
    <x v="2557"/>
    <x v="2554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x v="4"/>
    <x v="35"/>
    <x v="1817"/>
    <x v="2558"/>
    <x v="255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x v="4"/>
    <x v="35"/>
    <x v="1818"/>
    <x v="2559"/>
    <x v="2556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x v="4"/>
    <x v="35"/>
    <x v="1819"/>
    <x v="2560"/>
    <x v="2557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x v="7"/>
    <x v="19"/>
    <x v="121"/>
    <x v="2561"/>
    <x v="2558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x v="7"/>
    <x v="19"/>
    <x v="380"/>
    <x v="2562"/>
    <x v="255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x v="7"/>
    <x v="19"/>
    <x v="121"/>
    <x v="2563"/>
    <x v="2560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x v="7"/>
    <x v="19"/>
    <x v="121"/>
    <x v="2564"/>
    <x v="2561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x v="7"/>
    <x v="19"/>
    <x v="101"/>
    <x v="2565"/>
    <x v="2562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x v="7"/>
    <x v="19"/>
    <x v="121"/>
    <x v="2566"/>
    <x v="2563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x v="7"/>
    <x v="19"/>
    <x v="88"/>
    <x v="2567"/>
    <x v="2564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x v="7"/>
    <x v="19"/>
    <x v="73"/>
    <x v="2568"/>
    <x v="2565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x v="7"/>
    <x v="19"/>
    <x v="1820"/>
    <x v="2569"/>
    <x v="2566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x v="7"/>
    <x v="19"/>
    <x v="1821"/>
    <x v="2570"/>
    <x v="2567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x v="7"/>
    <x v="19"/>
    <x v="368"/>
    <x v="2571"/>
    <x v="2568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x v="7"/>
    <x v="19"/>
    <x v="121"/>
    <x v="2572"/>
    <x v="256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x v="7"/>
    <x v="19"/>
    <x v="121"/>
    <x v="2573"/>
    <x v="2570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x v="7"/>
    <x v="19"/>
    <x v="121"/>
    <x v="2574"/>
    <x v="2571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x v="7"/>
    <x v="19"/>
    <x v="121"/>
    <x v="2575"/>
    <x v="2572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x v="7"/>
    <x v="19"/>
    <x v="121"/>
    <x v="2576"/>
    <x v="2573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x v="7"/>
    <x v="19"/>
    <x v="121"/>
    <x v="2577"/>
    <x v="2574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x v="7"/>
    <x v="19"/>
    <x v="121"/>
    <x v="2578"/>
    <x v="2575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x v="7"/>
    <x v="19"/>
    <x v="1822"/>
    <x v="2579"/>
    <x v="2576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x v="7"/>
    <x v="19"/>
    <x v="156"/>
    <x v="2580"/>
    <x v="2577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x v="7"/>
    <x v="19"/>
    <x v="1823"/>
    <x v="2581"/>
    <x v="2578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x v="7"/>
    <x v="19"/>
    <x v="120"/>
    <x v="2582"/>
    <x v="257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x v="7"/>
    <x v="19"/>
    <x v="120"/>
    <x v="2583"/>
    <x v="2580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x v="7"/>
    <x v="19"/>
    <x v="121"/>
    <x v="2584"/>
    <x v="2581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x v="7"/>
    <x v="19"/>
    <x v="73"/>
    <x v="2585"/>
    <x v="2582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x v="7"/>
    <x v="19"/>
    <x v="144"/>
    <x v="2586"/>
    <x v="2583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x v="7"/>
    <x v="19"/>
    <x v="1824"/>
    <x v="2587"/>
    <x v="2584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x v="7"/>
    <x v="19"/>
    <x v="1825"/>
    <x v="2588"/>
    <x v="2585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x v="7"/>
    <x v="19"/>
    <x v="144"/>
    <x v="2589"/>
    <x v="2586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x v="7"/>
    <x v="19"/>
    <x v="121"/>
    <x v="2590"/>
    <x v="2587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x v="7"/>
    <x v="19"/>
    <x v="31"/>
    <x v="2591"/>
    <x v="2588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x v="7"/>
    <x v="19"/>
    <x v="73"/>
    <x v="2592"/>
    <x v="258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x v="7"/>
    <x v="19"/>
    <x v="121"/>
    <x v="2593"/>
    <x v="2590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x v="7"/>
    <x v="19"/>
    <x v="120"/>
    <x v="2594"/>
    <x v="2591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x v="7"/>
    <x v="19"/>
    <x v="1826"/>
    <x v="2595"/>
    <x v="2592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x v="7"/>
    <x v="19"/>
    <x v="1827"/>
    <x v="2596"/>
    <x v="2593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x v="7"/>
    <x v="19"/>
    <x v="1828"/>
    <x v="2597"/>
    <x v="2594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x v="7"/>
    <x v="19"/>
    <x v="1829"/>
    <x v="2598"/>
    <x v="2595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x v="7"/>
    <x v="19"/>
    <x v="656"/>
    <x v="2599"/>
    <x v="2596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x v="7"/>
    <x v="19"/>
    <x v="1830"/>
    <x v="2600"/>
    <x v="2597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x v="2"/>
    <x v="36"/>
    <x v="95"/>
    <x v="2601"/>
    <x v="2598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x v="2"/>
    <x v="36"/>
    <x v="1831"/>
    <x v="2602"/>
    <x v="2599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x v="2"/>
    <x v="36"/>
    <x v="1832"/>
    <x v="2603"/>
    <x v="2600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x v="2"/>
    <x v="36"/>
    <x v="1833"/>
    <x v="2604"/>
    <x v="2601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x v="2"/>
    <x v="36"/>
    <x v="1834"/>
    <x v="2605"/>
    <x v="2602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x v="2"/>
    <x v="36"/>
    <x v="1835"/>
    <x v="2606"/>
    <x v="2603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x v="2"/>
    <x v="36"/>
    <x v="799"/>
    <x v="2607"/>
    <x v="2604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x v="2"/>
    <x v="36"/>
    <x v="1836"/>
    <x v="2608"/>
    <x v="2605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x v="2"/>
    <x v="36"/>
    <x v="1837"/>
    <x v="2609"/>
    <x v="260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x v="2"/>
    <x v="36"/>
    <x v="1838"/>
    <x v="2610"/>
    <x v="2607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x v="2"/>
    <x v="36"/>
    <x v="1839"/>
    <x v="2611"/>
    <x v="2608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x v="2"/>
    <x v="36"/>
    <x v="700"/>
    <x v="2612"/>
    <x v="2609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x v="2"/>
    <x v="36"/>
    <x v="1840"/>
    <x v="2613"/>
    <x v="2610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x v="2"/>
    <x v="36"/>
    <x v="1841"/>
    <x v="2614"/>
    <x v="2611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x v="2"/>
    <x v="36"/>
    <x v="1842"/>
    <x v="2615"/>
    <x v="2612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x v="2"/>
    <x v="36"/>
    <x v="1843"/>
    <x v="2616"/>
    <x v="2613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x v="2"/>
    <x v="36"/>
    <x v="1844"/>
    <x v="2617"/>
    <x v="2614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x v="2"/>
    <x v="36"/>
    <x v="1845"/>
    <x v="2618"/>
    <x v="2615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x v="2"/>
    <x v="36"/>
    <x v="1341"/>
    <x v="2619"/>
    <x v="261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x v="2"/>
    <x v="36"/>
    <x v="1846"/>
    <x v="2620"/>
    <x v="2617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x v="2"/>
    <x v="36"/>
    <x v="1847"/>
    <x v="2621"/>
    <x v="2618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x v="2"/>
    <x v="36"/>
    <x v="1848"/>
    <x v="2622"/>
    <x v="2619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x v="2"/>
    <x v="36"/>
    <x v="1849"/>
    <x v="2623"/>
    <x v="2620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x v="2"/>
    <x v="36"/>
    <x v="905"/>
    <x v="2624"/>
    <x v="2621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x v="2"/>
    <x v="36"/>
    <x v="1850"/>
    <x v="2625"/>
    <x v="2622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x v="2"/>
    <x v="36"/>
    <x v="150"/>
    <x v="2626"/>
    <x v="2623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x v="2"/>
    <x v="36"/>
    <x v="1851"/>
    <x v="2627"/>
    <x v="2624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x v="2"/>
    <x v="36"/>
    <x v="1852"/>
    <x v="2628"/>
    <x v="2625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x v="2"/>
    <x v="36"/>
    <x v="1853"/>
    <x v="2629"/>
    <x v="262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x v="2"/>
    <x v="36"/>
    <x v="1854"/>
    <x v="2630"/>
    <x v="2627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x v="2"/>
    <x v="36"/>
    <x v="1855"/>
    <x v="2631"/>
    <x v="2628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x v="2"/>
    <x v="36"/>
    <x v="1856"/>
    <x v="2632"/>
    <x v="2629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x v="2"/>
    <x v="36"/>
    <x v="1857"/>
    <x v="2633"/>
    <x v="2630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x v="2"/>
    <x v="36"/>
    <x v="1858"/>
    <x v="2634"/>
    <x v="2631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x v="2"/>
    <x v="36"/>
    <x v="1859"/>
    <x v="2635"/>
    <x v="2632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x v="2"/>
    <x v="36"/>
    <x v="1860"/>
    <x v="2636"/>
    <x v="2633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x v="2"/>
    <x v="36"/>
    <x v="1861"/>
    <x v="2637"/>
    <x v="2634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x v="2"/>
    <x v="36"/>
    <x v="1862"/>
    <x v="2638"/>
    <x v="2635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x v="2"/>
    <x v="36"/>
    <x v="1863"/>
    <x v="2639"/>
    <x v="26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x v="2"/>
    <x v="36"/>
    <x v="1864"/>
    <x v="2640"/>
    <x v="2637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x v="2"/>
    <x v="36"/>
    <x v="2"/>
    <x v="2641"/>
    <x v="2638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x v="2"/>
    <x v="36"/>
    <x v="121"/>
    <x v="2642"/>
    <x v="2639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x v="2"/>
    <x v="36"/>
    <x v="1865"/>
    <x v="2643"/>
    <x v="323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x v="2"/>
    <x v="36"/>
    <x v="1866"/>
    <x v="2644"/>
    <x v="2640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x v="2"/>
    <x v="36"/>
    <x v="1867"/>
    <x v="2645"/>
    <x v="2641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x v="2"/>
    <x v="36"/>
    <x v="1868"/>
    <x v="2646"/>
    <x v="2642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x v="2"/>
    <x v="36"/>
    <x v="1028"/>
    <x v="2647"/>
    <x v="2643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x v="2"/>
    <x v="36"/>
    <x v="1869"/>
    <x v="2648"/>
    <x v="2644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x v="2"/>
    <x v="36"/>
    <x v="1870"/>
    <x v="2649"/>
    <x v="2645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x v="2"/>
    <x v="36"/>
    <x v="1871"/>
    <x v="2650"/>
    <x v="264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x v="2"/>
    <x v="36"/>
    <x v="1872"/>
    <x v="2651"/>
    <x v="2647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x v="2"/>
    <x v="36"/>
    <x v="1873"/>
    <x v="2652"/>
    <x v="2648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x v="2"/>
    <x v="36"/>
    <x v="1874"/>
    <x v="2653"/>
    <x v="2649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x v="2"/>
    <x v="36"/>
    <x v="434"/>
    <x v="2654"/>
    <x v="2650"/>
  </r>
  <r>
    <n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x v="2"/>
    <x v="36"/>
    <x v="1875"/>
    <x v="2655"/>
    <x v="2651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x v="2"/>
    <x v="36"/>
    <x v="1876"/>
    <x v="2656"/>
    <x v="2652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x v="2"/>
    <x v="36"/>
    <x v="1877"/>
    <x v="2657"/>
    <x v="2653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x v="2"/>
    <x v="36"/>
    <x v="1878"/>
    <x v="2658"/>
    <x v="2654"/>
  </r>
  <r>
    <n v="2659"/>
    <x v="2658"/>
    <s v="test"/>
    <x v="197"/>
    <x v="1819"/>
    <x v="1"/>
    <x v="0"/>
    <s v="USD"/>
    <n v="1429321210"/>
    <n v="1426729210"/>
    <b v="0"/>
    <n v="10"/>
    <b v="0"/>
    <s v="technology/space exploration"/>
    <x v="2"/>
    <x v="36"/>
    <x v="1879"/>
    <x v="2659"/>
    <x v="2655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x v="2"/>
    <x v="36"/>
    <x v="1880"/>
    <x v="2660"/>
    <x v="265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x v="2"/>
    <x v="37"/>
    <x v="1881"/>
    <x v="2661"/>
    <x v="265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x v="2"/>
    <x v="37"/>
    <x v="1882"/>
    <x v="2662"/>
    <x v="2658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x v="2"/>
    <x v="37"/>
    <x v="1883"/>
    <x v="2663"/>
    <x v="2659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x v="2"/>
    <x v="37"/>
    <x v="1884"/>
    <x v="2664"/>
    <x v="2660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x v="2"/>
    <x v="37"/>
    <x v="1885"/>
    <x v="2665"/>
    <x v="2661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x v="2"/>
    <x v="37"/>
    <x v="1886"/>
    <x v="2666"/>
    <x v="2662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x v="2"/>
    <x v="37"/>
    <x v="1887"/>
    <x v="2667"/>
    <x v="2663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x v="2"/>
    <x v="37"/>
    <x v="1888"/>
    <x v="2668"/>
    <x v="2664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x v="2"/>
    <x v="37"/>
    <x v="1889"/>
    <x v="2669"/>
    <x v="2665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x v="2"/>
    <x v="37"/>
    <x v="1890"/>
    <x v="2670"/>
    <x v="2666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x v="2"/>
    <x v="37"/>
    <x v="1891"/>
    <x v="2671"/>
    <x v="266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x v="2"/>
    <x v="37"/>
    <x v="1892"/>
    <x v="2672"/>
    <x v="2668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x v="2"/>
    <x v="37"/>
    <x v="1893"/>
    <x v="2673"/>
    <x v="2669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x v="2"/>
    <x v="37"/>
    <x v="1894"/>
    <x v="2674"/>
    <x v="2670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x v="2"/>
    <x v="37"/>
    <x v="1895"/>
    <x v="2675"/>
    <x v="2671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x v="2"/>
    <x v="37"/>
    <x v="1896"/>
    <x v="2676"/>
    <x v="2672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x v="2"/>
    <x v="37"/>
    <x v="1897"/>
    <x v="2677"/>
    <x v="2673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x v="2"/>
    <x v="37"/>
    <x v="1898"/>
    <x v="2678"/>
    <x v="2674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x v="2"/>
    <x v="37"/>
    <x v="878"/>
    <x v="2679"/>
    <x v="2675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x v="2"/>
    <x v="37"/>
    <x v="159"/>
    <x v="2680"/>
    <x v="2676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x v="7"/>
    <x v="19"/>
    <x v="440"/>
    <x v="2681"/>
    <x v="2677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x v="7"/>
    <x v="19"/>
    <x v="1899"/>
    <x v="2682"/>
    <x v="2678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x v="7"/>
    <x v="19"/>
    <x v="1028"/>
    <x v="2683"/>
    <x v="267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x v="7"/>
    <x v="19"/>
    <x v="438"/>
    <x v="2684"/>
    <x v="2680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x v="7"/>
    <x v="19"/>
    <x v="119"/>
    <x v="2685"/>
    <x v="2681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x v="7"/>
    <x v="19"/>
    <x v="121"/>
    <x v="2686"/>
    <x v="2682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x v="7"/>
    <x v="19"/>
    <x v="121"/>
    <x v="2687"/>
    <x v="2683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x v="7"/>
    <x v="19"/>
    <x v="1900"/>
    <x v="2688"/>
    <x v="2684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x v="7"/>
    <x v="19"/>
    <x v="120"/>
    <x v="2689"/>
    <x v="2685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x v="7"/>
    <x v="19"/>
    <x v="1901"/>
    <x v="2690"/>
    <x v="2686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x v="7"/>
    <x v="19"/>
    <x v="827"/>
    <x v="2691"/>
    <x v="2687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x v="7"/>
    <x v="19"/>
    <x v="380"/>
    <x v="2692"/>
    <x v="2688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x v="7"/>
    <x v="19"/>
    <x v="140"/>
    <x v="2693"/>
    <x v="268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x v="7"/>
    <x v="19"/>
    <x v="120"/>
    <x v="2694"/>
    <x v="2690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x v="7"/>
    <x v="19"/>
    <x v="1902"/>
    <x v="2695"/>
    <x v="2691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x v="7"/>
    <x v="19"/>
    <x v="1903"/>
    <x v="2696"/>
    <x v="2692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x v="7"/>
    <x v="19"/>
    <x v="1904"/>
    <x v="2697"/>
    <x v="2693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x v="7"/>
    <x v="19"/>
    <x v="1905"/>
    <x v="2698"/>
    <x v="2694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x v="7"/>
    <x v="19"/>
    <x v="121"/>
    <x v="2699"/>
    <x v="2695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x v="7"/>
    <x v="19"/>
    <x v="827"/>
    <x v="2700"/>
    <x v="2696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x v="1"/>
    <x v="38"/>
    <x v="783"/>
    <x v="2701"/>
    <x v="2697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x v="1"/>
    <x v="38"/>
    <x v="1906"/>
    <x v="2702"/>
    <x v="269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x v="1"/>
    <x v="38"/>
    <x v="1907"/>
    <x v="2703"/>
    <x v="2699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x v="1"/>
    <x v="38"/>
    <x v="1908"/>
    <x v="2704"/>
    <x v="2700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x v="1"/>
    <x v="38"/>
    <x v="1909"/>
    <x v="2705"/>
    <x v="2701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x v="1"/>
    <x v="38"/>
    <x v="1910"/>
    <x v="2706"/>
    <x v="2702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x v="1"/>
    <x v="38"/>
    <x v="423"/>
    <x v="2707"/>
    <x v="2703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x v="1"/>
    <x v="38"/>
    <x v="1911"/>
    <x v="2708"/>
    <x v="2704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x v="1"/>
    <x v="38"/>
    <x v="1912"/>
    <x v="2709"/>
    <x v="2705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x v="1"/>
    <x v="38"/>
    <x v="1913"/>
    <x v="2710"/>
    <x v="2706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x v="1"/>
    <x v="38"/>
    <x v="1914"/>
    <x v="2711"/>
    <x v="2707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x v="1"/>
    <x v="38"/>
    <x v="1915"/>
    <x v="2712"/>
    <x v="270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x v="1"/>
    <x v="38"/>
    <x v="1694"/>
    <x v="2713"/>
    <x v="2709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x v="1"/>
    <x v="38"/>
    <x v="1916"/>
    <x v="2714"/>
    <x v="2710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x v="1"/>
    <x v="38"/>
    <x v="1917"/>
    <x v="2715"/>
    <x v="2711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x v="1"/>
    <x v="38"/>
    <x v="1085"/>
    <x v="2716"/>
    <x v="2712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x v="1"/>
    <x v="38"/>
    <x v="1918"/>
    <x v="2717"/>
    <x v="2713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x v="1"/>
    <x v="38"/>
    <x v="1919"/>
    <x v="2718"/>
    <x v="2714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x v="1"/>
    <x v="38"/>
    <x v="1920"/>
    <x v="2719"/>
    <x v="2715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x v="1"/>
    <x v="38"/>
    <x v="1921"/>
    <x v="2720"/>
    <x v="2716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x v="2"/>
    <x v="30"/>
    <x v="291"/>
    <x v="2721"/>
    <x v="2717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x v="2"/>
    <x v="30"/>
    <x v="1922"/>
    <x v="2722"/>
    <x v="2718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x v="2"/>
    <x v="30"/>
    <x v="1923"/>
    <x v="2723"/>
    <x v="2719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x v="2"/>
    <x v="30"/>
    <x v="1924"/>
    <x v="2724"/>
    <x v="272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x v="2"/>
    <x v="30"/>
    <x v="1925"/>
    <x v="2725"/>
    <x v="2721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x v="2"/>
    <x v="30"/>
    <x v="1926"/>
    <x v="2726"/>
    <x v="2722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x v="2"/>
    <x v="30"/>
    <x v="1927"/>
    <x v="2727"/>
    <x v="2723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x v="2"/>
    <x v="30"/>
    <x v="1928"/>
    <x v="2728"/>
    <x v="2724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x v="2"/>
    <x v="30"/>
    <x v="1929"/>
    <x v="2729"/>
    <x v="2725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x v="2"/>
    <x v="30"/>
    <x v="1810"/>
    <x v="2730"/>
    <x v="2726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x v="2"/>
    <x v="30"/>
    <x v="1930"/>
    <x v="2731"/>
    <x v="2727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x v="2"/>
    <x v="30"/>
    <x v="1931"/>
    <x v="2732"/>
    <x v="2728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x v="2"/>
    <x v="30"/>
    <x v="1932"/>
    <x v="2733"/>
    <x v="2729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x v="2"/>
    <x v="30"/>
    <x v="1933"/>
    <x v="2734"/>
    <x v="27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x v="2"/>
    <x v="30"/>
    <x v="1934"/>
    <x v="2735"/>
    <x v="2731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x v="2"/>
    <x v="30"/>
    <x v="1935"/>
    <x v="2736"/>
    <x v="2732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x v="2"/>
    <x v="30"/>
    <x v="1936"/>
    <x v="2737"/>
    <x v="2733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x v="2"/>
    <x v="30"/>
    <x v="1937"/>
    <x v="2738"/>
    <x v="2734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x v="2"/>
    <x v="30"/>
    <x v="1621"/>
    <x v="2739"/>
    <x v="2735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x v="2"/>
    <x v="30"/>
    <x v="1938"/>
    <x v="2740"/>
    <x v="2736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x v="3"/>
    <x v="39"/>
    <x v="435"/>
    <x v="2741"/>
    <x v="2737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x v="3"/>
    <x v="39"/>
    <x v="1939"/>
    <x v="2742"/>
    <x v="2738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x v="3"/>
    <x v="39"/>
    <x v="121"/>
    <x v="2743"/>
    <x v="27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x v="3"/>
    <x v="39"/>
    <x v="1940"/>
    <x v="2744"/>
    <x v="2740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x v="3"/>
    <x v="39"/>
    <x v="1941"/>
    <x v="2745"/>
    <x v="2741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x v="3"/>
    <x v="39"/>
    <x v="1281"/>
    <x v="2746"/>
    <x v="2742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x v="3"/>
    <x v="39"/>
    <x v="431"/>
    <x v="2747"/>
    <x v="2743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x v="3"/>
    <x v="39"/>
    <x v="508"/>
    <x v="2748"/>
    <x v="2744"/>
  </r>
  <r>
    <n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x v="3"/>
    <x v="39"/>
    <x v="687"/>
    <x v="2749"/>
    <x v="2745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x v="3"/>
    <x v="39"/>
    <x v="121"/>
    <x v="2750"/>
    <x v="2746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x v="3"/>
    <x v="39"/>
    <x v="121"/>
    <x v="2751"/>
    <x v="2747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x v="3"/>
    <x v="39"/>
    <x v="1942"/>
    <x v="2752"/>
    <x v="2748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x v="3"/>
    <x v="39"/>
    <x v="125"/>
    <x v="2753"/>
    <x v="274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x v="3"/>
    <x v="39"/>
    <x v="121"/>
    <x v="2754"/>
    <x v="2750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x v="3"/>
    <x v="39"/>
    <x v="1943"/>
    <x v="2755"/>
    <x v="2751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x v="3"/>
    <x v="39"/>
    <x v="1944"/>
    <x v="2756"/>
    <x v="2752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x v="3"/>
    <x v="39"/>
    <x v="144"/>
    <x v="2757"/>
    <x v="2753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x v="3"/>
    <x v="39"/>
    <x v="492"/>
    <x v="2758"/>
    <x v="2754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x v="3"/>
    <x v="39"/>
    <x v="1780"/>
    <x v="2759"/>
    <x v="2755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x v="3"/>
    <x v="39"/>
    <x v="121"/>
    <x v="2760"/>
    <x v="2756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x v="3"/>
    <x v="39"/>
    <x v="373"/>
    <x v="2761"/>
    <x v="2757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x v="3"/>
    <x v="39"/>
    <x v="380"/>
    <x v="2762"/>
    <x v="2758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x v="3"/>
    <x v="39"/>
    <x v="179"/>
    <x v="2763"/>
    <x v="275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x v="3"/>
    <x v="39"/>
    <x v="784"/>
    <x v="2764"/>
    <x v="2760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x v="3"/>
    <x v="39"/>
    <x v="121"/>
    <x v="2765"/>
    <x v="2761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x v="3"/>
    <x v="39"/>
    <x v="380"/>
    <x v="2766"/>
    <x v="2762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x v="3"/>
    <x v="39"/>
    <x v="1945"/>
    <x v="2767"/>
    <x v="2763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x v="3"/>
    <x v="39"/>
    <x v="1946"/>
    <x v="2768"/>
    <x v="2764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x v="3"/>
    <x v="39"/>
    <x v="120"/>
    <x v="2769"/>
    <x v="2765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x v="3"/>
    <x v="39"/>
    <x v="640"/>
    <x v="2770"/>
    <x v="2766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x v="3"/>
    <x v="39"/>
    <x v="121"/>
    <x v="2771"/>
    <x v="2767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x v="3"/>
    <x v="39"/>
    <x v="121"/>
    <x v="2772"/>
    <x v="2768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x v="3"/>
    <x v="39"/>
    <x v="120"/>
    <x v="2773"/>
    <x v="276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x v="3"/>
    <x v="39"/>
    <x v="1947"/>
    <x v="2774"/>
    <x v="2770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x v="3"/>
    <x v="39"/>
    <x v="753"/>
    <x v="2775"/>
    <x v="2771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x v="3"/>
    <x v="39"/>
    <x v="1948"/>
    <x v="2776"/>
    <x v="2772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x v="3"/>
    <x v="39"/>
    <x v="119"/>
    <x v="2777"/>
    <x v="2773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x v="3"/>
    <x v="39"/>
    <x v="1949"/>
    <x v="2778"/>
    <x v="2774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x v="3"/>
    <x v="39"/>
    <x v="444"/>
    <x v="2779"/>
    <x v="2775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x v="3"/>
    <x v="39"/>
    <x v="121"/>
    <x v="2780"/>
    <x v="2776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x v="1"/>
    <x v="6"/>
    <x v="1192"/>
    <x v="2781"/>
    <x v="2777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x v="1"/>
    <x v="6"/>
    <x v="583"/>
    <x v="2782"/>
    <x v="2778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x v="1"/>
    <x v="6"/>
    <x v="1950"/>
    <x v="2783"/>
    <x v="2779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x v="1"/>
    <x v="6"/>
    <x v="1951"/>
    <x v="2784"/>
    <x v="2780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x v="1"/>
    <x v="6"/>
    <x v="1952"/>
    <x v="2785"/>
    <x v="2781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x v="1"/>
    <x v="6"/>
    <x v="1953"/>
    <x v="2786"/>
    <x v="2782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x v="1"/>
    <x v="6"/>
    <x v="9"/>
    <x v="2787"/>
    <x v="2783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x v="1"/>
    <x v="6"/>
    <x v="587"/>
    <x v="2788"/>
    <x v="2784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x v="1"/>
    <x v="6"/>
    <x v="1954"/>
    <x v="2789"/>
    <x v="2785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x v="1"/>
    <x v="6"/>
    <x v="371"/>
    <x v="2790"/>
    <x v="278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x v="1"/>
    <x v="6"/>
    <x v="1955"/>
    <x v="2791"/>
    <x v="2787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x v="1"/>
    <x v="6"/>
    <x v="1223"/>
    <x v="2792"/>
    <x v="2788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x v="1"/>
    <x v="6"/>
    <x v="1956"/>
    <x v="2793"/>
    <x v="2789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x v="1"/>
    <x v="6"/>
    <x v="380"/>
    <x v="2794"/>
    <x v="2790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x v="1"/>
    <x v="6"/>
    <x v="1957"/>
    <x v="2795"/>
    <x v="2791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x v="1"/>
    <x v="6"/>
    <x v="878"/>
    <x v="2796"/>
    <x v="2792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x v="1"/>
    <x v="6"/>
    <x v="1958"/>
    <x v="2797"/>
    <x v="2793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x v="1"/>
    <x v="6"/>
    <x v="1959"/>
    <x v="2798"/>
    <x v="2794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x v="1"/>
    <x v="6"/>
    <x v="1960"/>
    <x v="2799"/>
    <x v="2795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x v="1"/>
    <x v="6"/>
    <x v="1961"/>
    <x v="2800"/>
    <x v="279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x v="1"/>
    <x v="6"/>
    <x v="1256"/>
    <x v="2801"/>
    <x v="2797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x v="1"/>
    <x v="6"/>
    <x v="1962"/>
    <x v="2802"/>
    <x v="2798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x v="1"/>
    <x v="6"/>
    <x v="1963"/>
    <x v="2803"/>
    <x v="2799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x v="1"/>
    <x v="6"/>
    <x v="73"/>
    <x v="2804"/>
    <x v="280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x v="1"/>
    <x v="6"/>
    <x v="1964"/>
    <x v="2805"/>
    <x v="2801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x v="1"/>
    <x v="6"/>
    <x v="1965"/>
    <x v="2806"/>
    <x v="2802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x v="1"/>
    <x v="6"/>
    <x v="1966"/>
    <x v="2807"/>
    <x v="2803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x v="1"/>
    <x v="6"/>
    <x v="109"/>
    <x v="2808"/>
    <x v="2804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x v="1"/>
    <x v="6"/>
    <x v="1967"/>
    <x v="2809"/>
    <x v="2805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x v="1"/>
    <x v="6"/>
    <x v="1968"/>
    <x v="2810"/>
    <x v="280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x v="1"/>
    <x v="6"/>
    <x v="1969"/>
    <x v="2811"/>
    <x v="2807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x v="1"/>
    <x v="6"/>
    <x v="1922"/>
    <x v="2812"/>
    <x v="2808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x v="1"/>
    <x v="6"/>
    <x v="1970"/>
    <x v="2813"/>
    <x v="2809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x v="1"/>
    <x v="6"/>
    <x v="1971"/>
    <x v="2814"/>
    <x v="2810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x v="1"/>
    <x v="6"/>
    <x v="1972"/>
    <x v="2815"/>
    <x v="2811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x v="1"/>
    <x v="6"/>
    <x v="1973"/>
    <x v="2816"/>
    <x v="2812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x v="1"/>
    <x v="6"/>
    <x v="1974"/>
    <x v="2817"/>
    <x v="2813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x v="1"/>
    <x v="6"/>
    <x v="1975"/>
    <x v="2818"/>
    <x v="2814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x v="1"/>
    <x v="6"/>
    <x v="1976"/>
    <x v="2819"/>
    <x v="2815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x v="1"/>
    <x v="6"/>
    <x v="1977"/>
    <x v="2820"/>
    <x v="281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x v="1"/>
    <x v="6"/>
    <x v="1343"/>
    <x v="2821"/>
    <x v="2817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x v="1"/>
    <x v="6"/>
    <x v="418"/>
    <x v="2822"/>
    <x v="2818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x v="1"/>
    <x v="6"/>
    <x v="1978"/>
    <x v="2823"/>
    <x v="2819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x v="1"/>
    <x v="6"/>
    <x v="693"/>
    <x v="2824"/>
    <x v="2820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x v="1"/>
    <x v="6"/>
    <x v="1979"/>
    <x v="2825"/>
    <x v="2821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x v="1"/>
    <x v="6"/>
    <x v="1980"/>
    <x v="2826"/>
    <x v="2822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x v="1"/>
    <x v="6"/>
    <x v="1981"/>
    <x v="2827"/>
    <x v="2823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x v="1"/>
    <x v="6"/>
    <x v="1982"/>
    <x v="2828"/>
    <x v="2824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x v="1"/>
    <x v="6"/>
    <x v="1983"/>
    <x v="2829"/>
    <x v="2825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x v="1"/>
    <x v="6"/>
    <x v="1984"/>
    <x v="2830"/>
    <x v="282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x v="1"/>
    <x v="6"/>
    <x v="1985"/>
    <x v="2831"/>
    <x v="2827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x v="1"/>
    <x v="6"/>
    <x v="1986"/>
    <x v="2832"/>
    <x v="2828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x v="1"/>
    <x v="6"/>
    <x v="1987"/>
    <x v="2833"/>
    <x v="2829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x v="1"/>
    <x v="6"/>
    <x v="1988"/>
    <x v="2834"/>
    <x v="2830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x v="1"/>
    <x v="6"/>
    <x v="1989"/>
    <x v="2835"/>
    <x v="2831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x v="1"/>
    <x v="6"/>
    <x v="1990"/>
    <x v="2836"/>
    <x v="2832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x v="1"/>
    <x v="6"/>
    <x v="785"/>
    <x v="2837"/>
    <x v="2833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x v="1"/>
    <x v="6"/>
    <x v="1991"/>
    <x v="2838"/>
    <x v="2834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x v="1"/>
    <x v="6"/>
    <x v="1992"/>
    <x v="2839"/>
    <x v="2835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x v="1"/>
    <x v="6"/>
    <x v="1993"/>
    <x v="2840"/>
    <x v="283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x v="1"/>
    <x v="6"/>
    <x v="119"/>
    <x v="2841"/>
    <x v="2837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x v="1"/>
    <x v="6"/>
    <x v="121"/>
    <x v="2842"/>
    <x v="2838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x v="1"/>
    <x v="6"/>
    <x v="121"/>
    <x v="2843"/>
    <x v="2839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x v="1"/>
    <x v="6"/>
    <x v="179"/>
    <x v="2844"/>
    <x v="2840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x v="1"/>
    <x v="6"/>
    <x v="1994"/>
    <x v="2845"/>
    <x v="2841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x v="1"/>
    <x v="6"/>
    <x v="121"/>
    <x v="2846"/>
    <x v="2842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x v="1"/>
    <x v="6"/>
    <x v="121"/>
    <x v="2847"/>
    <x v="2843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x v="1"/>
    <x v="6"/>
    <x v="457"/>
    <x v="2848"/>
    <x v="2844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x v="1"/>
    <x v="6"/>
    <x v="144"/>
    <x v="2849"/>
    <x v="2845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x v="1"/>
    <x v="6"/>
    <x v="1995"/>
    <x v="2850"/>
    <x v="284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x v="1"/>
    <x v="6"/>
    <x v="121"/>
    <x v="2851"/>
    <x v="2847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x v="1"/>
    <x v="6"/>
    <x v="1996"/>
    <x v="2852"/>
    <x v="2848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x v="1"/>
    <x v="6"/>
    <x v="121"/>
    <x v="2853"/>
    <x v="2849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x v="1"/>
    <x v="6"/>
    <x v="1997"/>
    <x v="2854"/>
    <x v="2850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x v="1"/>
    <x v="6"/>
    <x v="88"/>
    <x v="2855"/>
    <x v="2851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x v="1"/>
    <x v="6"/>
    <x v="821"/>
    <x v="2856"/>
    <x v="2852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x v="1"/>
    <x v="6"/>
    <x v="130"/>
    <x v="2857"/>
    <x v="2853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x v="1"/>
    <x v="6"/>
    <x v="121"/>
    <x v="2858"/>
    <x v="2854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x v="1"/>
    <x v="6"/>
    <x v="431"/>
    <x v="2859"/>
    <x v="2855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x v="1"/>
    <x v="6"/>
    <x v="1998"/>
    <x v="2860"/>
    <x v="285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x v="1"/>
    <x v="6"/>
    <x v="1999"/>
    <x v="2861"/>
    <x v="2857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x v="1"/>
    <x v="6"/>
    <x v="1714"/>
    <x v="2862"/>
    <x v="2858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x v="1"/>
    <x v="6"/>
    <x v="135"/>
    <x v="2863"/>
    <x v="2859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x v="1"/>
    <x v="6"/>
    <x v="140"/>
    <x v="2864"/>
    <x v="2860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x v="1"/>
    <x v="6"/>
    <x v="121"/>
    <x v="2865"/>
    <x v="2861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x v="1"/>
    <x v="6"/>
    <x v="377"/>
    <x v="2866"/>
    <x v="2862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x v="1"/>
    <x v="6"/>
    <x v="2000"/>
    <x v="2867"/>
    <x v="2863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x v="1"/>
    <x v="6"/>
    <x v="2001"/>
    <x v="2868"/>
    <x v="2864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x v="1"/>
    <x v="6"/>
    <x v="1238"/>
    <x v="2869"/>
    <x v="2865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x v="1"/>
    <x v="6"/>
    <x v="160"/>
    <x v="2870"/>
    <x v="286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x v="1"/>
    <x v="6"/>
    <x v="1582"/>
    <x v="2871"/>
    <x v="2867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x v="1"/>
    <x v="6"/>
    <x v="121"/>
    <x v="2872"/>
    <x v="2868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x v="1"/>
    <x v="6"/>
    <x v="2002"/>
    <x v="2873"/>
    <x v="2869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x v="1"/>
    <x v="6"/>
    <x v="2003"/>
    <x v="2874"/>
    <x v="2870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x v="1"/>
    <x v="6"/>
    <x v="1029"/>
    <x v="2875"/>
    <x v="2871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x v="1"/>
    <x v="6"/>
    <x v="121"/>
    <x v="2876"/>
    <x v="2872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x v="1"/>
    <x v="6"/>
    <x v="149"/>
    <x v="2877"/>
    <x v="2873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x v="1"/>
    <x v="6"/>
    <x v="2004"/>
    <x v="2878"/>
    <x v="2874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x v="1"/>
    <x v="6"/>
    <x v="2005"/>
    <x v="2879"/>
    <x v="2875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x v="1"/>
    <x v="6"/>
    <x v="2006"/>
    <x v="2880"/>
    <x v="287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x v="1"/>
    <x v="6"/>
    <x v="121"/>
    <x v="2881"/>
    <x v="2877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x v="1"/>
    <x v="6"/>
    <x v="2007"/>
    <x v="2882"/>
    <x v="2878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x v="1"/>
    <x v="6"/>
    <x v="2008"/>
    <x v="2883"/>
    <x v="2879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x v="1"/>
    <x v="6"/>
    <x v="2009"/>
    <x v="2884"/>
    <x v="2880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x v="1"/>
    <x v="6"/>
    <x v="433"/>
    <x v="2885"/>
    <x v="2881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x v="1"/>
    <x v="6"/>
    <x v="119"/>
    <x v="2886"/>
    <x v="2882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x v="1"/>
    <x v="6"/>
    <x v="144"/>
    <x v="2887"/>
    <x v="2883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x v="1"/>
    <x v="6"/>
    <x v="121"/>
    <x v="2888"/>
    <x v="2884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x v="1"/>
    <x v="6"/>
    <x v="2010"/>
    <x v="2889"/>
    <x v="2885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x v="1"/>
    <x v="6"/>
    <x v="582"/>
    <x v="2890"/>
    <x v="288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x v="1"/>
    <x v="6"/>
    <x v="1594"/>
    <x v="2891"/>
    <x v="2887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x v="1"/>
    <x v="6"/>
    <x v="2011"/>
    <x v="2892"/>
    <x v="2888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x v="1"/>
    <x v="6"/>
    <x v="381"/>
    <x v="2893"/>
    <x v="2889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x v="1"/>
    <x v="6"/>
    <x v="121"/>
    <x v="2894"/>
    <x v="2890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x v="1"/>
    <x v="6"/>
    <x v="2012"/>
    <x v="2895"/>
    <x v="2891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x v="1"/>
    <x v="6"/>
    <x v="2013"/>
    <x v="2896"/>
    <x v="2892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x v="1"/>
    <x v="6"/>
    <x v="2014"/>
    <x v="2897"/>
    <x v="2893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x v="1"/>
    <x v="6"/>
    <x v="2015"/>
    <x v="2898"/>
    <x v="2894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x v="1"/>
    <x v="6"/>
    <x v="121"/>
    <x v="2899"/>
    <x v="2895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x v="1"/>
    <x v="6"/>
    <x v="2016"/>
    <x v="2900"/>
    <x v="289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x v="1"/>
    <x v="6"/>
    <x v="362"/>
    <x v="2901"/>
    <x v="2897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x v="1"/>
    <x v="6"/>
    <x v="380"/>
    <x v="2902"/>
    <x v="2898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x v="1"/>
    <x v="6"/>
    <x v="2017"/>
    <x v="2903"/>
    <x v="2899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x v="1"/>
    <x v="6"/>
    <x v="644"/>
    <x v="2904"/>
    <x v="2900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x v="1"/>
    <x v="6"/>
    <x v="2018"/>
    <x v="2905"/>
    <x v="2901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x v="1"/>
    <x v="6"/>
    <x v="2019"/>
    <x v="2906"/>
    <x v="2902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x v="1"/>
    <x v="6"/>
    <x v="120"/>
    <x v="2907"/>
    <x v="2903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x v="1"/>
    <x v="6"/>
    <x v="1775"/>
    <x v="2908"/>
    <x v="2904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x v="1"/>
    <x v="6"/>
    <x v="135"/>
    <x v="2909"/>
    <x v="2905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x v="1"/>
    <x v="6"/>
    <x v="120"/>
    <x v="2910"/>
    <x v="290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x v="1"/>
    <x v="6"/>
    <x v="2020"/>
    <x v="2911"/>
    <x v="2907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x v="1"/>
    <x v="6"/>
    <x v="2021"/>
    <x v="2912"/>
    <x v="2908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x v="1"/>
    <x v="6"/>
    <x v="120"/>
    <x v="2913"/>
    <x v="2909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x v="1"/>
    <x v="6"/>
    <x v="120"/>
    <x v="2914"/>
    <x v="2910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x v="1"/>
    <x v="6"/>
    <x v="2022"/>
    <x v="2915"/>
    <x v="2911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x v="1"/>
    <x v="6"/>
    <x v="2023"/>
    <x v="2916"/>
    <x v="2912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x v="1"/>
    <x v="6"/>
    <x v="2024"/>
    <x v="2917"/>
    <x v="2913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x v="1"/>
    <x v="6"/>
    <x v="353"/>
    <x v="2918"/>
    <x v="2914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x v="1"/>
    <x v="6"/>
    <x v="434"/>
    <x v="2919"/>
    <x v="2915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x v="1"/>
    <x v="6"/>
    <x v="2025"/>
    <x v="2920"/>
    <x v="291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x v="1"/>
    <x v="40"/>
    <x v="1340"/>
    <x v="2921"/>
    <x v="2917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x v="1"/>
    <x v="40"/>
    <x v="160"/>
    <x v="2922"/>
    <x v="2918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x v="1"/>
    <x v="40"/>
    <x v="179"/>
    <x v="2923"/>
    <x v="2919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x v="1"/>
    <x v="40"/>
    <x v="2026"/>
    <x v="2924"/>
    <x v="292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x v="1"/>
    <x v="40"/>
    <x v="2027"/>
    <x v="2925"/>
    <x v="2921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x v="1"/>
    <x v="40"/>
    <x v="753"/>
    <x v="2926"/>
    <x v="2922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x v="1"/>
    <x v="40"/>
    <x v="2028"/>
    <x v="2927"/>
    <x v="2923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x v="1"/>
    <x v="40"/>
    <x v="683"/>
    <x v="2928"/>
    <x v="2924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x v="1"/>
    <x v="40"/>
    <x v="2029"/>
    <x v="2929"/>
    <x v="2925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x v="1"/>
    <x v="40"/>
    <x v="2030"/>
    <x v="2930"/>
    <x v="2926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x v="1"/>
    <x v="40"/>
    <x v="596"/>
    <x v="2931"/>
    <x v="2927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x v="1"/>
    <x v="40"/>
    <x v="2031"/>
    <x v="2932"/>
    <x v="2928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x v="1"/>
    <x v="40"/>
    <x v="2032"/>
    <x v="2933"/>
    <x v="2929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x v="1"/>
    <x v="40"/>
    <x v="2033"/>
    <x v="2934"/>
    <x v="293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x v="1"/>
    <x v="40"/>
    <x v="2034"/>
    <x v="2935"/>
    <x v="2931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x v="1"/>
    <x v="40"/>
    <x v="1753"/>
    <x v="2936"/>
    <x v="2932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x v="1"/>
    <x v="40"/>
    <x v="2035"/>
    <x v="2937"/>
    <x v="2933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x v="1"/>
    <x v="40"/>
    <x v="2036"/>
    <x v="2938"/>
    <x v="2934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x v="1"/>
    <x v="40"/>
    <x v="2037"/>
    <x v="2939"/>
    <x v="2935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x v="1"/>
    <x v="40"/>
    <x v="129"/>
    <x v="2940"/>
    <x v="2936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x v="1"/>
    <x v="38"/>
    <x v="120"/>
    <x v="2941"/>
    <x v="2937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x v="1"/>
    <x v="38"/>
    <x v="2038"/>
    <x v="2942"/>
    <x v="29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x v="1"/>
    <x v="38"/>
    <x v="121"/>
    <x v="2943"/>
    <x v="2939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x v="1"/>
    <x v="38"/>
    <x v="101"/>
    <x v="2944"/>
    <x v="2940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x v="1"/>
    <x v="38"/>
    <x v="121"/>
    <x v="2945"/>
    <x v="2941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x v="1"/>
    <x v="38"/>
    <x v="120"/>
    <x v="2946"/>
    <x v="2942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x v="1"/>
    <x v="38"/>
    <x v="2039"/>
    <x v="2947"/>
    <x v="2943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x v="1"/>
    <x v="38"/>
    <x v="2040"/>
    <x v="2948"/>
    <x v="2944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x v="1"/>
    <x v="38"/>
    <x v="381"/>
    <x v="2949"/>
    <x v="2945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x v="1"/>
    <x v="38"/>
    <x v="121"/>
    <x v="2950"/>
    <x v="2946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x v="1"/>
    <x v="38"/>
    <x v="2041"/>
    <x v="2951"/>
    <x v="2947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x v="1"/>
    <x v="38"/>
    <x v="2042"/>
    <x v="2952"/>
    <x v="294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x v="1"/>
    <x v="38"/>
    <x v="2043"/>
    <x v="2953"/>
    <x v="2949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x v="1"/>
    <x v="38"/>
    <x v="121"/>
    <x v="2954"/>
    <x v="2950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x v="1"/>
    <x v="38"/>
    <x v="177"/>
    <x v="2955"/>
    <x v="2951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x v="1"/>
    <x v="38"/>
    <x v="2044"/>
    <x v="2956"/>
    <x v="2952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x v="1"/>
    <x v="38"/>
    <x v="723"/>
    <x v="2957"/>
    <x v="2953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x v="1"/>
    <x v="38"/>
    <x v="121"/>
    <x v="2958"/>
    <x v="2954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x v="1"/>
    <x v="38"/>
    <x v="121"/>
    <x v="2959"/>
    <x v="2955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x v="1"/>
    <x v="38"/>
    <x v="121"/>
    <x v="2960"/>
    <x v="2956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x v="1"/>
    <x v="6"/>
    <x v="2045"/>
    <x v="2961"/>
    <x v="2957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x v="1"/>
    <x v="6"/>
    <x v="546"/>
    <x v="2962"/>
    <x v="2958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x v="1"/>
    <x v="6"/>
    <x v="2046"/>
    <x v="2963"/>
    <x v="2959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x v="1"/>
    <x v="6"/>
    <x v="2047"/>
    <x v="2964"/>
    <x v="2960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x v="1"/>
    <x v="6"/>
    <x v="2048"/>
    <x v="2965"/>
    <x v="2961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x v="1"/>
    <x v="6"/>
    <x v="2049"/>
    <x v="2966"/>
    <x v="2962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x v="1"/>
    <x v="6"/>
    <x v="2050"/>
    <x v="2967"/>
    <x v="2963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x v="1"/>
    <x v="6"/>
    <x v="2051"/>
    <x v="2968"/>
    <x v="2964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x v="1"/>
    <x v="6"/>
    <x v="2052"/>
    <x v="2969"/>
    <x v="2965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x v="1"/>
    <x v="6"/>
    <x v="2053"/>
    <x v="2970"/>
    <x v="296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x v="1"/>
    <x v="6"/>
    <x v="2054"/>
    <x v="2971"/>
    <x v="2967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x v="1"/>
    <x v="6"/>
    <x v="2055"/>
    <x v="2972"/>
    <x v="2968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x v="1"/>
    <x v="6"/>
    <x v="2056"/>
    <x v="2973"/>
    <x v="2969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x v="1"/>
    <x v="6"/>
    <x v="1242"/>
    <x v="2974"/>
    <x v="297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x v="1"/>
    <x v="6"/>
    <x v="2057"/>
    <x v="2975"/>
    <x v="2971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x v="1"/>
    <x v="6"/>
    <x v="2058"/>
    <x v="2976"/>
    <x v="2972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x v="1"/>
    <x v="6"/>
    <x v="787"/>
    <x v="2977"/>
    <x v="2973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x v="1"/>
    <x v="6"/>
    <x v="2059"/>
    <x v="2978"/>
    <x v="2974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x v="1"/>
    <x v="6"/>
    <x v="2060"/>
    <x v="2979"/>
    <x v="2975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x v="1"/>
    <x v="6"/>
    <x v="709"/>
    <x v="2980"/>
    <x v="297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x v="1"/>
    <x v="38"/>
    <x v="1290"/>
    <x v="2981"/>
    <x v="2977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x v="1"/>
    <x v="38"/>
    <x v="1149"/>
    <x v="2982"/>
    <x v="297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x v="1"/>
    <x v="38"/>
    <x v="2061"/>
    <x v="2983"/>
    <x v="2979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x v="1"/>
    <x v="38"/>
    <x v="2062"/>
    <x v="2984"/>
    <x v="2980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x v="1"/>
    <x v="38"/>
    <x v="2063"/>
    <x v="2985"/>
    <x v="2981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x v="1"/>
    <x v="38"/>
    <x v="2064"/>
    <x v="2986"/>
    <x v="2982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x v="1"/>
    <x v="38"/>
    <x v="2065"/>
    <x v="2987"/>
    <x v="2983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x v="1"/>
    <x v="38"/>
    <x v="669"/>
    <x v="2988"/>
    <x v="2984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x v="1"/>
    <x v="38"/>
    <x v="2066"/>
    <x v="2989"/>
    <x v="2985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x v="1"/>
    <x v="38"/>
    <x v="2067"/>
    <x v="2990"/>
    <x v="2986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x v="1"/>
    <x v="38"/>
    <x v="2068"/>
    <x v="2991"/>
    <x v="2987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x v="1"/>
    <x v="38"/>
    <x v="2069"/>
    <x v="2992"/>
    <x v="298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x v="1"/>
    <x v="38"/>
    <x v="1187"/>
    <x v="2993"/>
    <x v="2989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x v="1"/>
    <x v="38"/>
    <x v="2070"/>
    <x v="2994"/>
    <x v="2990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x v="1"/>
    <x v="38"/>
    <x v="2071"/>
    <x v="2995"/>
    <x v="2991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x v="1"/>
    <x v="38"/>
    <x v="2072"/>
    <x v="2996"/>
    <x v="2992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x v="1"/>
    <x v="38"/>
    <x v="2073"/>
    <x v="2997"/>
    <x v="2993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x v="1"/>
    <x v="38"/>
    <x v="2074"/>
    <x v="2998"/>
    <x v="2994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x v="1"/>
    <x v="38"/>
    <x v="2075"/>
    <x v="2999"/>
    <x v="807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x v="1"/>
    <x v="38"/>
    <x v="368"/>
    <x v="3000"/>
    <x v="2995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x v="1"/>
    <x v="38"/>
    <x v="2076"/>
    <x v="3001"/>
    <x v="2996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x v="1"/>
    <x v="38"/>
    <x v="2077"/>
    <x v="3002"/>
    <x v="2997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x v="1"/>
    <x v="38"/>
    <x v="2078"/>
    <x v="3003"/>
    <x v="299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x v="1"/>
    <x v="38"/>
    <x v="2079"/>
    <x v="3004"/>
    <x v="2999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x v="1"/>
    <x v="38"/>
    <x v="2080"/>
    <x v="3005"/>
    <x v="3000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x v="1"/>
    <x v="38"/>
    <x v="2081"/>
    <x v="3006"/>
    <x v="3001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x v="1"/>
    <x v="38"/>
    <x v="1205"/>
    <x v="3007"/>
    <x v="3002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x v="1"/>
    <x v="38"/>
    <x v="2082"/>
    <x v="3008"/>
    <x v="3003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x v="1"/>
    <x v="38"/>
    <x v="2083"/>
    <x v="3009"/>
    <x v="3004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x v="1"/>
    <x v="38"/>
    <x v="2084"/>
    <x v="3010"/>
    <x v="3005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x v="1"/>
    <x v="38"/>
    <x v="2085"/>
    <x v="3011"/>
    <x v="3006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x v="1"/>
    <x v="38"/>
    <x v="2086"/>
    <x v="3012"/>
    <x v="3007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x v="1"/>
    <x v="38"/>
    <x v="2087"/>
    <x v="3013"/>
    <x v="300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x v="1"/>
    <x v="38"/>
    <x v="2088"/>
    <x v="3014"/>
    <x v="3009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x v="1"/>
    <x v="38"/>
    <x v="2089"/>
    <x v="3015"/>
    <x v="3010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x v="1"/>
    <x v="38"/>
    <x v="2090"/>
    <x v="3016"/>
    <x v="3011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x v="1"/>
    <x v="38"/>
    <x v="2091"/>
    <x v="3017"/>
    <x v="3012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x v="1"/>
    <x v="38"/>
    <x v="2092"/>
    <x v="3018"/>
    <x v="3013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x v="1"/>
    <x v="38"/>
    <x v="2093"/>
    <x v="3019"/>
    <x v="3014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x v="1"/>
    <x v="38"/>
    <x v="2094"/>
    <x v="3020"/>
    <x v="3015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x v="1"/>
    <x v="38"/>
    <x v="901"/>
    <x v="3021"/>
    <x v="3016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x v="1"/>
    <x v="38"/>
    <x v="2095"/>
    <x v="3022"/>
    <x v="3017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x v="1"/>
    <x v="38"/>
    <x v="2096"/>
    <x v="3023"/>
    <x v="301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x v="1"/>
    <x v="38"/>
    <x v="2097"/>
    <x v="3024"/>
    <x v="3019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x v="1"/>
    <x v="38"/>
    <x v="2098"/>
    <x v="3025"/>
    <x v="3020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x v="1"/>
    <x v="38"/>
    <x v="1769"/>
    <x v="3026"/>
    <x v="3021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x v="1"/>
    <x v="38"/>
    <x v="2099"/>
    <x v="3027"/>
    <x v="3022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x v="1"/>
    <x v="38"/>
    <x v="2100"/>
    <x v="3028"/>
    <x v="3023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x v="1"/>
    <x v="38"/>
    <x v="2101"/>
    <x v="3029"/>
    <x v="3024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x v="1"/>
    <x v="38"/>
    <x v="2102"/>
    <x v="3030"/>
    <x v="3025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x v="1"/>
    <x v="38"/>
    <x v="246"/>
    <x v="3031"/>
    <x v="3026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x v="1"/>
    <x v="38"/>
    <x v="1302"/>
    <x v="3032"/>
    <x v="3027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x v="1"/>
    <x v="38"/>
    <x v="2103"/>
    <x v="3033"/>
    <x v="302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x v="1"/>
    <x v="38"/>
    <x v="2104"/>
    <x v="3034"/>
    <x v="3029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x v="1"/>
    <x v="38"/>
    <x v="2105"/>
    <x v="3035"/>
    <x v="3030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x v="1"/>
    <x v="38"/>
    <x v="2106"/>
    <x v="3036"/>
    <x v="3031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x v="1"/>
    <x v="38"/>
    <x v="2107"/>
    <x v="3037"/>
    <x v="3032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x v="1"/>
    <x v="38"/>
    <x v="2108"/>
    <x v="3038"/>
    <x v="3033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x v="1"/>
    <x v="38"/>
    <x v="2109"/>
    <x v="3039"/>
    <x v="3034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x v="1"/>
    <x v="38"/>
    <x v="2110"/>
    <x v="3040"/>
    <x v="3035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x v="1"/>
    <x v="38"/>
    <x v="2111"/>
    <x v="3041"/>
    <x v="3036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x v="1"/>
    <x v="38"/>
    <x v="2112"/>
    <x v="3042"/>
    <x v="3037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x v="1"/>
    <x v="38"/>
    <x v="2113"/>
    <x v="3043"/>
    <x v="30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x v="1"/>
    <x v="38"/>
    <x v="2114"/>
    <x v="3044"/>
    <x v="3039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x v="1"/>
    <x v="38"/>
    <x v="2115"/>
    <x v="3045"/>
    <x v="3040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x v="1"/>
    <x v="38"/>
    <x v="2116"/>
    <x v="3046"/>
    <x v="3041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x v="1"/>
    <x v="38"/>
    <x v="2117"/>
    <x v="3047"/>
    <x v="3042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x v="1"/>
    <x v="38"/>
    <x v="2118"/>
    <x v="3048"/>
    <x v="3043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x v="1"/>
    <x v="38"/>
    <x v="1793"/>
    <x v="3049"/>
    <x v="3044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x v="1"/>
    <x v="38"/>
    <x v="2119"/>
    <x v="3050"/>
    <x v="3045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x v="1"/>
    <x v="38"/>
    <x v="2120"/>
    <x v="3051"/>
    <x v="3046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x v="1"/>
    <x v="38"/>
    <x v="822"/>
    <x v="3052"/>
    <x v="3047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x v="1"/>
    <x v="38"/>
    <x v="140"/>
    <x v="3053"/>
    <x v="304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x v="1"/>
    <x v="38"/>
    <x v="121"/>
    <x v="3054"/>
    <x v="3049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x v="1"/>
    <x v="38"/>
    <x v="120"/>
    <x v="3055"/>
    <x v="3050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x v="1"/>
    <x v="38"/>
    <x v="121"/>
    <x v="3056"/>
    <x v="3051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x v="1"/>
    <x v="38"/>
    <x v="121"/>
    <x v="3057"/>
    <x v="3052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x v="1"/>
    <x v="38"/>
    <x v="120"/>
    <x v="3058"/>
    <x v="3053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x v="1"/>
    <x v="38"/>
    <x v="2121"/>
    <x v="3059"/>
    <x v="3054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x v="1"/>
    <x v="38"/>
    <x v="1727"/>
    <x v="3060"/>
    <x v="3055"/>
  </r>
  <r>
    <n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x v="1"/>
    <x v="38"/>
    <x v="121"/>
    <x v="3061"/>
    <x v="3056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x v="1"/>
    <x v="38"/>
    <x v="2122"/>
    <x v="3062"/>
    <x v="3057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x v="1"/>
    <x v="38"/>
    <x v="2123"/>
    <x v="3063"/>
    <x v="305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x v="1"/>
    <x v="38"/>
    <x v="2124"/>
    <x v="3064"/>
    <x v="3059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x v="1"/>
    <x v="38"/>
    <x v="144"/>
    <x v="3065"/>
    <x v="3060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x v="1"/>
    <x v="38"/>
    <x v="2125"/>
    <x v="3066"/>
    <x v="3061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x v="1"/>
    <x v="38"/>
    <x v="438"/>
    <x v="3067"/>
    <x v="3062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x v="1"/>
    <x v="38"/>
    <x v="2126"/>
    <x v="3068"/>
    <x v="3063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x v="1"/>
    <x v="38"/>
    <x v="2127"/>
    <x v="3069"/>
    <x v="3064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x v="1"/>
    <x v="38"/>
    <x v="2128"/>
    <x v="3070"/>
    <x v="3065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x v="1"/>
    <x v="38"/>
    <x v="2129"/>
    <x v="3071"/>
    <x v="3066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x v="1"/>
    <x v="38"/>
    <x v="120"/>
    <x v="3072"/>
    <x v="3067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x v="1"/>
    <x v="38"/>
    <x v="2130"/>
    <x v="3073"/>
    <x v="306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x v="1"/>
    <x v="38"/>
    <x v="2131"/>
    <x v="3074"/>
    <x v="3069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x v="1"/>
    <x v="38"/>
    <x v="2132"/>
    <x v="3075"/>
    <x v="3070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x v="1"/>
    <x v="38"/>
    <x v="2133"/>
    <x v="3076"/>
    <x v="3071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x v="1"/>
    <x v="38"/>
    <x v="1780"/>
    <x v="3077"/>
    <x v="3072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x v="1"/>
    <x v="38"/>
    <x v="1902"/>
    <x v="3078"/>
    <x v="3073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x v="1"/>
    <x v="38"/>
    <x v="2134"/>
    <x v="3079"/>
    <x v="3074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x v="1"/>
    <x v="38"/>
    <x v="2135"/>
    <x v="3080"/>
    <x v="3075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x v="1"/>
    <x v="38"/>
    <x v="2136"/>
    <x v="3081"/>
    <x v="3076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x v="1"/>
    <x v="38"/>
    <x v="121"/>
    <x v="3082"/>
    <x v="3077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x v="1"/>
    <x v="38"/>
    <x v="791"/>
    <x v="3083"/>
    <x v="307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x v="1"/>
    <x v="38"/>
    <x v="2137"/>
    <x v="3084"/>
    <x v="3079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x v="1"/>
    <x v="38"/>
    <x v="2138"/>
    <x v="3085"/>
    <x v="3080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x v="1"/>
    <x v="38"/>
    <x v="407"/>
    <x v="3086"/>
    <x v="3081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x v="1"/>
    <x v="38"/>
    <x v="368"/>
    <x v="3087"/>
    <x v="3082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x v="1"/>
    <x v="38"/>
    <x v="823"/>
    <x v="3088"/>
    <x v="3083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x v="1"/>
    <x v="38"/>
    <x v="2139"/>
    <x v="3089"/>
    <x v="3084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x v="1"/>
    <x v="38"/>
    <x v="2140"/>
    <x v="3090"/>
    <x v="3085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x v="1"/>
    <x v="38"/>
    <x v="1803"/>
    <x v="3091"/>
    <x v="3086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x v="1"/>
    <x v="38"/>
    <x v="239"/>
    <x v="3092"/>
    <x v="3087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x v="1"/>
    <x v="38"/>
    <x v="2141"/>
    <x v="3093"/>
    <x v="2806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x v="1"/>
    <x v="38"/>
    <x v="380"/>
    <x v="3094"/>
    <x v="308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x v="1"/>
    <x v="38"/>
    <x v="73"/>
    <x v="3095"/>
    <x v="3089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x v="1"/>
    <x v="38"/>
    <x v="2142"/>
    <x v="3096"/>
    <x v="3090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x v="1"/>
    <x v="38"/>
    <x v="2143"/>
    <x v="3097"/>
    <x v="3091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x v="1"/>
    <x v="38"/>
    <x v="2144"/>
    <x v="3098"/>
    <x v="3092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x v="1"/>
    <x v="38"/>
    <x v="2145"/>
    <x v="3099"/>
    <x v="3093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x v="1"/>
    <x v="38"/>
    <x v="2146"/>
    <x v="3100"/>
    <x v="3094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x v="1"/>
    <x v="38"/>
    <x v="380"/>
    <x v="3101"/>
    <x v="3095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x v="1"/>
    <x v="38"/>
    <x v="2147"/>
    <x v="3102"/>
    <x v="3096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x v="1"/>
    <x v="38"/>
    <x v="148"/>
    <x v="3103"/>
    <x v="3097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x v="1"/>
    <x v="38"/>
    <x v="2148"/>
    <x v="3104"/>
    <x v="309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x v="1"/>
    <x v="38"/>
    <x v="2149"/>
    <x v="3105"/>
    <x v="3099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x v="1"/>
    <x v="38"/>
    <x v="2150"/>
    <x v="3106"/>
    <x v="3100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x v="1"/>
    <x v="38"/>
    <x v="2151"/>
    <x v="3107"/>
    <x v="3101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x v="1"/>
    <x v="38"/>
    <x v="31"/>
    <x v="3108"/>
    <x v="3102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x v="1"/>
    <x v="38"/>
    <x v="658"/>
    <x v="3109"/>
    <x v="3103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x v="1"/>
    <x v="38"/>
    <x v="119"/>
    <x v="3110"/>
    <x v="3104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x v="1"/>
    <x v="38"/>
    <x v="2152"/>
    <x v="3111"/>
    <x v="3105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x v="1"/>
    <x v="38"/>
    <x v="2153"/>
    <x v="3112"/>
    <x v="3106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x v="1"/>
    <x v="38"/>
    <x v="2154"/>
    <x v="3113"/>
    <x v="3107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x v="1"/>
    <x v="38"/>
    <x v="121"/>
    <x v="3114"/>
    <x v="310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x v="1"/>
    <x v="38"/>
    <x v="462"/>
    <x v="3115"/>
    <x v="3109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x v="1"/>
    <x v="38"/>
    <x v="1340"/>
    <x v="3116"/>
    <x v="3110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x v="1"/>
    <x v="38"/>
    <x v="120"/>
    <x v="3117"/>
    <x v="3111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x v="1"/>
    <x v="38"/>
    <x v="2155"/>
    <x v="3118"/>
    <x v="3112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x v="1"/>
    <x v="38"/>
    <x v="144"/>
    <x v="3119"/>
    <x v="3113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x v="1"/>
    <x v="38"/>
    <x v="2156"/>
    <x v="3120"/>
    <x v="3114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x v="1"/>
    <x v="38"/>
    <x v="119"/>
    <x v="3121"/>
    <x v="3115"/>
  </r>
  <r>
    <n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x v="1"/>
    <x v="38"/>
    <x v="2157"/>
    <x v="3122"/>
    <x v="3116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x v="1"/>
    <x v="38"/>
    <x v="2158"/>
    <x v="3123"/>
    <x v="3117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x v="1"/>
    <x v="38"/>
    <x v="516"/>
    <x v="3124"/>
    <x v="3118"/>
  </r>
  <r>
    <n v="3125"/>
    <x v="3124"/>
    <s v="N/A"/>
    <x v="86"/>
    <x v="117"/>
    <x v="1"/>
    <x v="0"/>
    <s v="USD"/>
    <n v="1452142672"/>
    <n v="1449550672"/>
    <b v="0"/>
    <n v="0"/>
    <b v="0"/>
    <s v="theater/spaces"/>
    <x v="1"/>
    <x v="38"/>
    <x v="121"/>
    <x v="3125"/>
    <x v="3119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x v="1"/>
    <x v="38"/>
    <x v="2159"/>
    <x v="3126"/>
    <x v="3120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x v="1"/>
    <x v="38"/>
    <x v="121"/>
    <x v="3127"/>
    <x v="3121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x v="1"/>
    <x v="6"/>
    <x v="2160"/>
    <x v="3128"/>
    <x v="3122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x v="1"/>
    <x v="6"/>
    <x v="119"/>
    <x v="3129"/>
    <x v="3123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x v="1"/>
    <x v="6"/>
    <x v="2161"/>
    <x v="3130"/>
    <x v="3124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x v="1"/>
    <x v="6"/>
    <x v="399"/>
    <x v="3131"/>
    <x v="3125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x v="1"/>
    <x v="6"/>
    <x v="119"/>
    <x v="3132"/>
    <x v="312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x v="1"/>
    <x v="6"/>
    <x v="1178"/>
    <x v="3133"/>
    <x v="3127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x v="1"/>
    <x v="6"/>
    <x v="644"/>
    <x v="3134"/>
    <x v="3128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x v="1"/>
    <x v="6"/>
    <x v="2162"/>
    <x v="3135"/>
    <x v="3129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x v="1"/>
    <x v="6"/>
    <x v="2163"/>
    <x v="3136"/>
    <x v="3130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x v="1"/>
    <x v="6"/>
    <x v="73"/>
    <x v="3137"/>
    <x v="3131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x v="1"/>
    <x v="6"/>
    <x v="121"/>
    <x v="3138"/>
    <x v="3132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x v="1"/>
    <x v="6"/>
    <x v="2164"/>
    <x v="3139"/>
    <x v="3133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x v="1"/>
    <x v="6"/>
    <x v="1196"/>
    <x v="3140"/>
    <x v="3134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x v="1"/>
    <x v="6"/>
    <x v="2165"/>
    <x v="3141"/>
    <x v="3135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x v="1"/>
    <x v="6"/>
    <x v="2"/>
    <x v="3142"/>
    <x v="313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x v="1"/>
    <x v="6"/>
    <x v="121"/>
    <x v="3143"/>
    <x v="3137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x v="1"/>
    <x v="6"/>
    <x v="2166"/>
    <x v="3144"/>
    <x v="3138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x v="1"/>
    <x v="6"/>
    <x v="121"/>
    <x v="3145"/>
    <x v="3139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x v="1"/>
    <x v="6"/>
    <x v="2167"/>
    <x v="3146"/>
    <x v="3140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x v="1"/>
    <x v="6"/>
    <x v="2168"/>
    <x v="3147"/>
    <x v="3141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x v="1"/>
    <x v="6"/>
    <x v="2169"/>
    <x v="3148"/>
    <x v="3142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x v="1"/>
    <x v="6"/>
    <x v="364"/>
    <x v="3149"/>
    <x v="3143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x v="1"/>
    <x v="6"/>
    <x v="2170"/>
    <x v="3150"/>
    <x v="3144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x v="1"/>
    <x v="6"/>
    <x v="2171"/>
    <x v="3151"/>
    <x v="3145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x v="1"/>
    <x v="6"/>
    <x v="2172"/>
    <x v="3152"/>
    <x v="314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x v="1"/>
    <x v="6"/>
    <x v="2173"/>
    <x v="3153"/>
    <x v="3147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x v="1"/>
    <x v="6"/>
    <x v="2174"/>
    <x v="3154"/>
    <x v="3148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x v="1"/>
    <x v="6"/>
    <x v="1259"/>
    <x v="3155"/>
    <x v="3149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x v="1"/>
    <x v="6"/>
    <x v="2175"/>
    <x v="3156"/>
    <x v="3150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x v="1"/>
    <x v="6"/>
    <x v="2176"/>
    <x v="3157"/>
    <x v="3151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x v="1"/>
    <x v="6"/>
    <x v="2177"/>
    <x v="3158"/>
    <x v="3152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x v="1"/>
    <x v="6"/>
    <x v="1038"/>
    <x v="3159"/>
    <x v="3153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x v="1"/>
    <x v="6"/>
    <x v="20"/>
    <x v="3160"/>
    <x v="3154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x v="1"/>
    <x v="6"/>
    <x v="2178"/>
    <x v="3161"/>
    <x v="3155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x v="1"/>
    <x v="6"/>
    <x v="1403"/>
    <x v="3162"/>
    <x v="315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x v="1"/>
    <x v="6"/>
    <x v="2179"/>
    <x v="3163"/>
    <x v="3157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x v="1"/>
    <x v="6"/>
    <x v="2180"/>
    <x v="3164"/>
    <x v="3158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x v="1"/>
    <x v="6"/>
    <x v="2181"/>
    <x v="3165"/>
    <x v="73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x v="1"/>
    <x v="6"/>
    <x v="2182"/>
    <x v="3166"/>
    <x v="3159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x v="1"/>
    <x v="6"/>
    <x v="2183"/>
    <x v="3167"/>
    <x v="3160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x v="1"/>
    <x v="6"/>
    <x v="2184"/>
    <x v="3168"/>
    <x v="3161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x v="1"/>
    <x v="6"/>
    <x v="965"/>
    <x v="3169"/>
    <x v="3162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x v="1"/>
    <x v="6"/>
    <x v="29"/>
    <x v="3170"/>
    <x v="3163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x v="1"/>
    <x v="6"/>
    <x v="1250"/>
    <x v="3171"/>
    <x v="3164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x v="1"/>
    <x v="6"/>
    <x v="2185"/>
    <x v="3172"/>
    <x v="3165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x v="1"/>
    <x v="6"/>
    <x v="2186"/>
    <x v="3173"/>
    <x v="316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x v="1"/>
    <x v="6"/>
    <x v="2187"/>
    <x v="3174"/>
    <x v="3167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x v="1"/>
    <x v="6"/>
    <x v="1867"/>
    <x v="3175"/>
    <x v="3168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x v="1"/>
    <x v="6"/>
    <x v="2188"/>
    <x v="3176"/>
    <x v="3169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x v="1"/>
    <x v="6"/>
    <x v="2189"/>
    <x v="3177"/>
    <x v="3170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x v="1"/>
    <x v="6"/>
    <x v="2190"/>
    <x v="3178"/>
    <x v="3171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x v="1"/>
    <x v="6"/>
    <x v="2191"/>
    <x v="3179"/>
    <x v="3172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x v="1"/>
    <x v="6"/>
    <x v="2192"/>
    <x v="3180"/>
    <x v="3173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x v="1"/>
    <x v="6"/>
    <x v="811"/>
    <x v="3181"/>
    <x v="3174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x v="1"/>
    <x v="6"/>
    <x v="2193"/>
    <x v="3182"/>
    <x v="3175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x v="1"/>
    <x v="6"/>
    <x v="1583"/>
    <x v="3183"/>
    <x v="317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x v="1"/>
    <x v="6"/>
    <x v="2194"/>
    <x v="3184"/>
    <x v="3177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x v="1"/>
    <x v="6"/>
    <x v="683"/>
    <x v="3185"/>
    <x v="3178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x v="1"/>
    <x v="6"/>
    <x v="2195"/>
    <x v="3186"/>
    <x v="3179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x v="1"/>
    <x v="6"/>
    <x v="2196"/>
    <x v="3187"/>
    <x v="3180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x v="1"/>
    <x v="40"/>
    <x v="2197"/>
    <x v="3188"/>
    <x v="3181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x v="1"/>
    <x v="40"/>
    <x v="2198"/>
    <x v="3189"/>
    <x v="3182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x v="1"/>
    <x v="40"/>
    <x v="121"/>
    <x v="3190"/>
    <x v="3183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x v="1"/>
    <x v="40"/>
    <x v="2199"/>
    <x v="3191"/>
    <x v="3184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x v="1"/>
    <x v="40"/>
    <x v="786"/>
    <x v="3192"/>
    <x v="3185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x v="1"/>
    <x v="40"/>
    <x v="2200"/>
    <x v="3193"/>
    <x v="3186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x v="1"/>
    <x v="40"/>
    <x v="121"/>
    <x v="3194"/>
    <x v="3187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x v="1"/>
    <x v="40"/>
    <x v="1656"/>
    <x v="3195"/>
    <x v="3188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x v="1"/>
    <x v="40"/>
    <x v="462"/>
    <x v="3196"/>
    <x v="3189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x v="1"/>
    <x v="40"/>
    <x v="2201"/>
    <x v="3197"/>
    <x v="319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x v="1"/>
    <x v="40"/>
    <x v="2202"/>
    <x v="3198"/>
    <x v="3191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x v="1"/>
    <x v="40"/>
    <x v="2203"/>
    <x v="3199"/>
    <x v="3192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x v="1"/>
    <x v="40"/>
    <x v="120"/>
    <x v="3200"/>
    <x v="3193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x v="1"/>
    <x v="40"/>
    <x v="381"/>
    <x v="3201"/>
    <x v="3194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x v="1"/>
    <x v="40"/>
    <x v="183"/>
    <x v="3202"/>
    <x v="3195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x v="1"/>
    <x v="40"/>
    <x v="683"/>
    <x v="3203"/>
    <x v="3196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x v="1"/>
    <x v="40"/>
    <x v="121"/>
    <x v="3204"/>
    <x v="3197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x v="1"/>
    <x v="40"/>
    <x v="1878"/>
    <x v="3205"/>
    <x v="3198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x v="1"/>
    <x v="40"/>
    <x v="121"/>
    <x v="3206"/>
    <x v="3199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x v="1"/>
    <x v="40"/>
    <x v="2204"/>
    <x v="3207"/>
    <x v="320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x v="1"/>
    <x v="6"/>
    <x v="2205"/>
    <x v="3208"/>
    <x v="3201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x v="1"/>
    <x v="6"/>
    <x v="2206"/>
    <x v="3209"/>
    <x v="3202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x v="1"/>
    <x v="6"/>
    <x v="2207"/>
    <x v="3210"/>
    <x v="3203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x v="1"/>
    <x v="6"/>
    <x v="2208"/>
    <x v="3211"/>
    <x v="3204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x v="1"/>
    <x v="6"/>
    <x v="2209"/>
    <x v="3212"/>
    <x v="3205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x v="1"/>
    <x v="6"/>
    <x v="2210"/>
    <x v="3213"/>
    <x v="320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x v="1"/>
    <x v="6"/>
    <x v="2211"/>
    <x v="3214"/>
    <x v="3207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x v="1"/>
    <x v="6"/>
    <x v="2212"/>
    <x v="3215"/>
    <x v="3208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x v="1"/>
    <x v="6"/>
    <x v="2213"/>
    <x v="3216"/>
    <x v="3209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x v="1"/>
    <x v="6"/>
    <x v="2214"/>
    <x v="3217"/>
    <x v="3210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x v="1"/>
    <x v="6"/>
    <x v="2215"/>
    <x v="3218"/>
    <x v="3211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x v="1"/>
    <x v="6"/>
    <x v="2216"/>
    <x v="3219"/>
    <x v="3212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x v="1"/>
    <x v="6"/>
    <x v="2217"/>
    <x v="3220"/>
    <x v="3213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x v="1"/>
    <x v="6"/>
    <x v="247"/>
    <x v="3221"/>
    <x v="3214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x v="1"/>
    <x v="6"/>
    <x v="2218"/>
    <x v="3222"/>
    <x v="3215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x v="1"/>
    <x v="6"/>
    <x v="1145"/>
    <x v="3223"/>
    <x v="321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x v="1"/>
    <x v="6"/>
    <x v="2219"/>
    <x v="3224"/>
    <x v="3217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x v="1"/>
    <x v="6"/>
    <x v="2220"/>
    <x v="3225"/>
    <x v="3218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x v="1"/>
    <x v="6"/>
    <x v="2221"/>
    <x v="3226"/>
    <x v="3219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x v="1"/>
    <x v="6"/>
    <x v="73"/>
    <x v="3227"/>
    <x v="3220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x v="1"/>
    <x v="6"/>
    <x v="2222"/>
    <x v="3228"/>
    <x v="3221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x v="1"/>
    <x v="6"/>
    <x v="1345"/>
    <x v="3229"/>
    <x v="3222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x v="1"/>
    <x v="6"/>
    <x v="2223"/>
    <x v="3230"/>
    <x v="341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x v="1"/>
    <x v="6"/>
    <x v="400"/>
    <x v="3231"/>
    <x v="3223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x v="1"/>
    <x v="6"/>
    <x v="2224"/>
    <x v="3232"/>
    <x v="3224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x v="1"/>
    <x v="6"/>
    <x v="2225"/>
    <x v="3233"/>
    <x v="3225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x v="1"/>
    <x v="6"/>
    <x v="2226"/>
    <x v="3234"/>
    <x v="322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x v="1"/>
    <x v="6"/>
    <x v="2208"/>
    <x v="3235"/>
    <x v="3227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x v="1"/>
    <x v="6"/>
    <x v="2227"/>
    <x v="3236"/>
    <x v="3228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x v="1"/>
    <x v="6"/>
    <x v="2228"/>
    <x v="3237"/>
    <x v="3229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x v="1"/>
    <x v="6"/>
    <x v="1953"/>
    <x v="3238"/>
    <x v="3230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x v="1"/>
    <x v="6"/>
    <x v="2229"/>
    <x v="3239"/>
    <x v="3231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x v="1"/>
    <x v="6"/>
    <x v="2230"/>
    <x v="3240"/>
    <x v="3232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x v="1"/>
    <x v="6"/>
    <x v="2231"/>
    <x v="3241"/>
    <x v="3233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x v="1"/>
    <x v="6"/>
    <x v="1623"/>
    <x v="3242"/>
    <x v="3234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x v="1"/>
    <x v="6"/>
    <x v="2232"/>
    <x v="3243"/>
    <x v="3235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x v="1"/>
    <x v="6"/>
    <x v="2233"/>
    <x v="3244"/>
    <x v="323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x v="1"/>
    <x v="6"/>
    <x v="2234"/>
    <x v="3245"/>
    <x v="3237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x v="1"/>
    <x v="6"/>
    <x v="1917"/>
    <x v="3246"/>
    <x v="3238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x v="1"/>
    <x v="6"/>
    <x v="2235"/>
    <x v="3247"/>
    <x v="3239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x v="1"/>
    <x v="6"/>
    <x v="2236"/>
    <x v="3248"/>
    <x v="3240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x v="1"/>
    <x v="6"/>
    <x v="2237"/>
    <x v="3249"/>
    <x v="3241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x v="1"/>
    <x v="6"/>
    <x v="2238"/>
    <x v="3250"/>
    <x v="3242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x v="1"/>
    <x v="6"/>
    <x v="2239"/>
    <x v="3251"/>
    <x v="3243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x v="1"/>
    <x v="6"/>
    <x v="1506"/>
    <x v="3252"/>
    <x v="3244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x v="1"/>
    <x v="6"/>
    <x v="2240"/>
    <x v="3253"/>
    <x v="3245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x v="1"/>
    <x v="6"/>
    <x v="2241"/>
    <x v="3254"/>
    <x v="324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x v="1"/>
    <x v="6"/>
    <x v="2242"/>
    <x v="3255"/>
    <x v="3247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x v="1"/>
    <x v="6"/>
    <x v="1901"/>
    <x v="3256"/>
    <x v="3248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x v="1"/>
    <x v="6"/>
    <x v="1169"/>
    <x v="3257"/>
    <x v="3249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x v="1"/>
    <x v="6"/>
    <x v="2243"/>
    <x v="3258"/>
    <x v="3250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x v="1"/>
    <x v="6"/>
    <x v="2244"/>
    <x v="3259"/>
    <x v="3251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x v="1"/>
    <x v="6"/>
    <x v="2245"/>
    <x v="3260"/>
    <x v="3252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x v="1"/>
    <x v="6"/>
    <x v="2246"/>
    <x v="3261"/>
    <x v="3253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x v="1"/>
    <x v="6"/>
    <x v="2247"/>
    <x v="3262"/>
    <x v="3254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x v="1"/>
    <x v="6"/>
    <x v="2248"/>
    <x v="3263"/>
    <x v="3255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x v="1"/>
    <x v="6"/>
    <x v="2249"/>
    <x v="3264"/>
    <x v="325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x v="1"/>
    <x v="6"/>
    <x v="2250"/>
    <x v="3265"/>
    <x v="3257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x v="1"/>
    <x v="6"/>
    <x v="1042"/>
    <x v="3266"/>
    <x v="3258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x v="1"/>
    <x v="6"/>
    <x v="2251"/>
    <x v="3267"/>
    <x v="3259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x v="1"/>
    <x v="6"/>
    <x v="2252"/>
    <x v="3268"/>
    <x v="3260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x v="1"/>
    <x v="6"/>
    <x v="2253"/>
    <x v="3269"/>
    <x v="3261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x v="1"/>
    <x v="6"/>
    <x v="2254"/>
    <x v="3270"/>
    <x v="3262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x v="1"/>
    <x v="6"/>
    <x v="2255"/>
    <x v="3271"/>
    <x v="3263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x v="1"/>
    <x v="6"/>
    <x v="2256"/>
    <x v="3272"/>
    <x v="3264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x v="1"/>
    <x v="6"/>
    <x v="2257"/>
    <x v="3273"/>
    <x v="3265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x v="1"/>
    <x v="6"/>
    <x v="2258"/>
    <x v="3274"/>
    <x v="326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x v="1"/>
    <x v="6"/>
    <x v="2259"/>
    <x v="3275"/>
    <x v="3267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x v="1"/>
    <x v="6"/>
    <x v="2260"/>
    <x v="3276"/>
    <x v="3268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x v="1"/>
    <x v="6"/>
    <x v="2261"/>
    <x v="3277"/>
    <x v="3269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x v="1"/>
    <x v="6"/>
    <x v="2262"/>
    <x v="3278"/>
    <x v="3270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x v="1"/>
    <x v="6"/>
    <x v="2263"/>
    <x v="3279"/>
    <x v="3271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x v="1"/>
    <x v="6"/>
    <x v="2264"/>
    <x v="3280"/>
    <x v="3272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x v="1"/>
    <x v="6"/>
    <x v="2265"/>
    <x v="3281"/>
    <x v="3273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x v="1"/>
    <x v="6"/>
    <x v="2266"/>
    <x v="3282"/>
    <x v="3274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x v="1"/>
    <x v="6"/>
    <x v="2267"/>
    <x v="3283"/>
    <x v="3275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x v="1"/>
    <x v="6"/>
    <x v="2268"/>
    <x v="3284"/>
    <x v="3276"/>
  </r>
  <r>
    <n v="3285"/>
    <x v="3284"/>
    <s v="A new play by Matthew Gasda"/>
    <x v="402"/>
    <x v="2173"/>
    <x v="0"/>
    <x v="0"/>
    <s v="USD"/>
    <n v="1488258000"/>
    <n v="1485556626"/>
    <b v="0"/>
    <n v="81"/>
    <b v="1"/>
    <s v="theater/plays"/>
    <x v="1"/>
    <x v="6"/>
    <x v="2269"/>
    <x v="3285"/>
    <x v="3277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x v="1"/>
    <x v="6"/>
    <x v="2270"/>
    <x v="3286"/>
    <x v="3278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x v="1"/>
    <x v="6"/>
    <x v="2271"/>
    <x v="3287"/>
    <x v="3279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x v="1"/>
    <x v="6"/>
    <x v="2272"/>
    <x v="3288"/>
    <x v="3280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x v="1"/>
    <x v="6"/>
    <x v="2273"/>
    <x v="3289"/>
    <x v="3281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x v="1"/>
    <x v="6"/>
    <x v="2274"/>
    <x v="3290"/>
    <x v="3282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x v="1"/>
    <x v="6"/>
    <x v="2275"/>
    <x v="3291"/>
    <x v="3283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x v="1"/>
    <x v="6"/>
    <x v="2276"/>
    <x v="3292"/>
    <x v="3284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x v="1"/>
    <x v="6"/>
    <x v="518"/>
    <x v="3293"/>
    <x v="3285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x v="1"/>
    <x v="6"/>
    <x v="2277"/>
    <x v="3294"/>
    <x v="328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x v="1"/>
    <x v="6"/>
    <x v="1999"/>
    <x v="3295"/>
    <x v="3287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x v="1"/>
    <x v="6"/>
    <x v="2278"/>
    <x v="3296"/>
    <x v="3288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x v="1"/>
    <x v="6"/>
    <x v="2279"/>
    <x v="3297"/>
    <x v="3289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x v="1"/>
    <x v="6"/>
    <x v="2280"/>
    <x v="3298"/>
    <x v="3290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x v="1"/>
    <x v="6"/>
    <x v="2281"/>
    <x v="3299"/>
    <x v="3291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x v="1"/>
    <x v="6"/>
    <x v="2282"/>
    <x v="3300"/>
    <x v="3292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x v="1"/>
    <x v="6"/>
    <x v="699"/>
    <x v="3301"/>
    <x v="3293"/>
  </r>
  <r>
    <n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x v="1"/>
    <x v="6"/>
    <x v="2283"/>
    <x v="3302"/>
    <x v="3294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x v="1"/>
    <x v="6"/>
    <x v="2284"/>
    <x v="3303"/>
    <x v="3295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x v="1"/>
    <x v="6"/>
    <x v="2285"/>
    <x v="3304"/>
    <x v="329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x v="1"/>
    <x v="6"/>
    <x v="2286"/>
    <x v="3305"/>
    <x v="3297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x v="1"/>
    <x v="6"/>
    <x v="2287"/>
    <x v="3306"/>
    <x v="3298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x v="1"/>
    <x v="6"/>
    <x v="2288"/>
    <x v="3307"/>
    <x v="3299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x v="1"/>
    <x v="6"/>
    <x v="2289"/>
    <x v="3308"/>
    <x v="3300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x v="1"/>
    <x v="6"/>
    <x v="656"/>
    <x v="3309"/>
    <x v="3301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x v="1"/>
    <x v="6"/>
    <x v="2290"/>
    <x v="3310"/>
    <x v="3302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x v="1"/>
    <x v="6"/>
    <x v="2291"/>
    <x v="3311"/>
    <x v="3303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x v="1"/>
    <x v="6"/>
    <x v="2254"/>
    <x v="3312"/>
    <x v="3304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x v="1"/>
    <x v="6"/>
    <x v="2292"/>
    <x v="3313"/>
    <x v="3305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x v="1"/>
    <x v="6"/>
    <x v="2293"/>
    <x v="3314"/>
    <x v="330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x v="1"/>
    <x v="6"/>
    <x v="2294"/>
    <x v="3315"/>
    <x v="3307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x v="1"/>
    <x v="6"/>
    <x v="2295"/>
    <x v="3316"/>
    <x v="3308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x v="1"/>
    <x v="6"/>
    <x v="2296"/>
    <x v="3317"/>
    <x v="3309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x v="1"/>
    <x v="6"/>
    <x v="2297"/>
    <x v="3318"/>
    <x v="3310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x v="1"/>
    <x v="6"/>
    <x v="1178"/>
    <x v="3319"/>
    <x v="3311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x v="1"/>
    <x v="6"/>
    <x v="2298"/>
    <x v="3320"/>
    <x v="3312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x v="1"/>
    <x v="6"/>
    <x v="1245"/>
    <x v="3321"/>
    <x v="3313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x v="1"/>
    <x v="6"/>
    <x v="2299"/>
    <x v="3322"/>
    <x v="3314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x v="1"/>
    <x v="6"/>
    <x v="2047"/>
    <x v="3323"/>
    <x v="3315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x v="1"/>
    <x v="6"/>
    <x v="2300"/>
    <x v="3324"/>
    <x v="331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x v="1"/>
    <x v="6"/>
    <x v="179"/>
    <x v="3325"/>
    <x v="3317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x v="1"/>
    <x v="6"/>
    <x v="2301"/>
    <x v="3326"/>
    <x v="3318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x v="1"/>
    <x v="6"/>
    <x v="2302"/>
    <x v="3327"/>
    <x v="3319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x v="1"/>
    <x v="6"/>
    <x v="2303"/>
    <x v="3328"/>
    <x v="3320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x v="1"/>
    <x v="6"/>
    <x v="2304"/>
    <x v="3329"/>
    <x v="3321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x v="1"/>
    <x v="6"/>
    <x v="2305"/>
    <x v="3330"/>
    <x v="3322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x v="1"/>
    <x v="6"/>
    <x v="2306"/>
    <x v="3331"/>
    <x v="3323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x v="1"/>
    <x v="6"/>
    <x v="2307"/>
    <x v="3332"/>
    <x v="3324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x v="1"/>
    <x v="6"/>
    <x v="2308"/>
    <x v="3333"/>
    <x v="3325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x v="1"/>
    <x v="6"/>
    <x v="2309"/>
    <x v="3334"/>
    <x v="332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x v="1"/>
    <x v="6"/>
    <x v="2310"/>
    <x v="3335"/>
    <x v="3327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x v="1"/>
    <x v="6"/>
    <x v="1770"/>
    <x v="3336"/>
    <x v="3328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x v="1"/>
    <x v="6"/>
    <x v="2311"/>
    <x v="3337"/>
    <x v="3329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x v="1"/>
    <x v="6"/>
    <x v="2312"/>
    <x v="3338"/>
    <x v="3330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x v="1"/>
    <x v="6"/>
    <x v="2313"/>
    <x v="3339"/>
    <x v="3331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x v="1"/>
    <x v="6"/>
    <x v="2314"/>
    <x v="3340"/>
    <x v="3332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x v="1"/>
    <x v="6"/>
    <x v="2315"/>
    <x v="3341"/>
    <x v="3333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x v="1"/>
    <x v="6"/>
    <x v="2316"/>
    <x v="3342"/>
    <x v="3334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x v="1"/>
    <x v="6"/>
    <x v="935"/>
    <x v="3343"/>
    <x v="3335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x v="1"/>
    <x v="6"/>
    <x v="2317"/>
    <x v="3344"/>
    <x v="333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x v="1"/>
    <x v="6"/>
    <x v="73"/>
    <x v="3345"/>
    <x v="3337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x v="1"/>
    <x v="6"/>
    <x v="2318"/>
    <x v="3346"/>
    <x v="3338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x v="1"/>
    <x v="6"/>
    <x v="2319"/>
    <x v="3347"/>
    <x v="3339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x v="1"/>
    <x v="6"/>
    <x v="2320"/>
    <x v="3348"/>
    <x v="3340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x v="1"/>
    <x v="6"/>
    <x v="2321"/>
    <x v="3349"/>
    <x v="3341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x v="1"/>
    <x v="6"/>
    <x v="395"/>
    <x v="3350"/>
    <x v="3342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x v="1"/>
    <x v="6"/>
    <x v="2322"/>
    <x v="3351"/>
    <x v="3343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x v="1"/>
    <x v="6"/>
    <x v="2323"/>
    <x v="3352"/>
    <x v="3344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x v="1"/>
    <x v="6"/>
    <x v="1245"/>
    <x v="3353"/>
    <x v="3345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x v="1"/>
    <x v="6"/>
    <x v="2145"/>
    <x v="3354"/>
    <x v="334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x v="1"/>
    <x v="6"/>
    <x v="2324"/>
    <x v="3355"/>
    <x v="3347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x v="1"/>
    <x v="6"/>
    <x v="2325"/>
    <x v="3356"/>
    <x v="3348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x v="1"/>
    <x v="6"/>
    <x v="2326"/>
    <x v="3357"/>
    <x v="3349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x v="1"/>
    <x v="6"/>
    <x v="1555"/>
    <x v="3358"/>
    <x v="3350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x v="1"/>
    <x v="6"/>
    <x v="2327"/>
    <x v="3359"/>
    <x v="3351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x v="1"/>
    <x v="6"/>
    <x v="2036"/>
    <x v="3360"/>
    <x v="3352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x v="1"/>
    <x v="6"/>
    <x v="1417"/>
    <x v="3361"/>
    <x v="3353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x v="1"/>
    <x v="6"/>
    <x v="2328"/>
    <x v="3362"/>
    <x v="3354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x v="1"/>
    <x v="6"/>
    <x v="2329"/>
    <x v="3363"/>
    <x v="3355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x v="1"/>
    <x v="6"/>
    <x v="2330"/>
    <x v="3364"/>
    <x v="326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x v="1"/>
    <x v="6"/>
    <x v="2331"/>
    <x v="3365"/>
    <x v="335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x v="1"/>
    <x v="6"/>
    <x v="2332"/>
    <x v="3366"/>
    <x v="3357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x v="1"/>
    <x v="6"/>
    <x v="2333"/>
    <x v="3367"/>
    <x v="3358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x v="1"/>
    <x v="6"/>
    <x v="2334"/>
    <x v="3368"/>
    <x v="3359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x v="1"/>
    <x v="6"/>
    <x v="2335"/>
    <x v="3369"/>
    <x v="3360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x v="1"/>
    <x v="6"/>
    <x v="2336"/>
    <x v="3370"/>
    <x v="3361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x v="1"/>
    <x v="6"/>
    <x v="2337"/>
    <x v="3371"/>
    <x v="3362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x v="1"/>
    <x v="6"/>
    <x v="134"/>
    <x v="3372"/>
    <x v="2835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x v="1"/>
    <x v="6"/>
    <x v="1509"/>
    <x v="3373"/>
    <x v="3363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x v="1"/>
    <x v="6"/>
    <x v="2338"/>
    <x v="3374"/>
    <x v="3364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x v="1"/>
    <x v="6"/>
    <x v="2339"/>
    <x v="3375"/>
    <x v="3365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x v="1"/>
    <x v="6"/>
    <x v="2340"/>
    <x v="3376"/>
    <x v="336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x v="1"/>
    <x v="6"/>
    <x v="1708"/>
    <x v="3377"/>
    <x v="3367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x v="1"/>
    <x v="6"/>
    <x v="2341"/>
    <x v="3378"/>
    <x v="3368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x v="1"/>
    <x v="6"/>
    <x v="2342"/>
    <x v="3379"/>
    <x v="3369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x v="1"/>
    <x v="6"/>
    <x v="2343"/>
    <x v="3380"/>
    <x v="3370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x v="1"/>
    <x v="6"/>
    <x v="2344"/>
    <x v="3381"/>
    <x v="3371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x v="1"/>
    <x v="6"/>
    <x v="2345"/>
    <x v="3382"/>
    <x v="3372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x v="1"/>
    <x v="6"/>
    <x v="2346"/>
    <x v="3383"/>
    <x v="3373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x v="1"/>
    <x v="6"/>
    <x v="2347"/>
    <x v="3384"/>
    <x v="3374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x v="1"/>
    <x v="6"/>
    <x v="44"/>
    <x v="3385"/>
    <x v="3375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x v="1"/>
    <x v="6"/>
    <x v="392"/>
    <x v="3386"/>
    <x v="337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x v="1"/>
    <x v="6"/>
    <x v="2348"/>
    <x v="3387"/>
    <x v="3377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x v="1"/>
    <x v="6"/>
    <x v="1154"/>
    <x v="3388"/>
    <x v="3378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x v="1"/>
    <x v="6"/>
    <x v="2349"/>
    <x v="3389"/>
    <x v="3379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x v="1"/>
    <x v="6"/>
    <x v="2320"/>
    <x v="3390"/>
    <x v="3380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x v="1"/>
    <x v="6"/>
    <x v="2296"/>
    <x v="3391"/>
    <x v="3381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x v="1"/>
    <x v="6"/>
    <x v="683"/>
    <x v="3392"/>
    <x v="3382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x v="1"/>
    <x v="6"/>
    <x v="2350"/>
    <x v="3393"/>
    <x v="3383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x v="1"/>
    <x v="6"/>
    <x v="2005"/>
    <x v="3394"/>
    <x v="3384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x v="1"/>
    <x v="6"/>
    <x v="2351"/>
    <x v="3395"/>
    <x v="3385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x v="1"/>
    <x v="6"/>
    <x v="2352"/>
    <x v="3396"/>
    <x v="280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x v="1"/>
    <x v="6"/>
    <x v="123"/>
    <x v="3397"/>
    <x v="338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x v="1"/>
    <x v="6"/>
    <x v="555"/>
    <x v="3398"/>
    <x v="3387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x v="1"/>
    <x v="6"/>
    <x v="2353"/>
    <x v="3399"/>
    <x v="3388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x v="1"/>
    <x v="6"/>
    <x v="2354"/>
    <x v="3400"/>
    <x v="3389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x v="1"/>
    <x v="6"/>
    <x v="2355"/>
    <x v="3401"/>
    <x v="3390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x v="1"/>
    <x v="6"/>
    <x v="2356"/>
    <x v="3402"/>
    <x v="3391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x v="1"/>
    <x v="6"/>
    <x v="2124"/>
    <x v="3403"/>
    <x v="3392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x v="1"/>
    <x v="6"/>
    <x v="2357"/>
    <x v="3404"/>
    <x v="3393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x v="1"/>
    <x v="6"/>
    <x v="2358"/>
    <x v="3405"/>
    <x v="3394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x v="1"/>
    <x v="6"/>
    <x v="2359"/>
    <x v="3406"/>
    <x v="3395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x v="1"/>
    <x v="6"/>
    <x v="2360"/>
    <x v="3407"/>
    <x v="339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x v="1"/>
    <x v="6"/>
    <x v="2361"/>
    <x v="3408"/>
    <x v="3397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x v="1"/>
    <x v="6"/>
    <x v="2362"/>
    <x v="3409"/>
    <x v="3398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x v="1"/>
    <x v="6"/>
    <x v="2363"/>
    <x v="3410"/>
    <x v="3399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x v="1"/>
    <x v="6"/>
    <x v="2364"/>
    <x v="3411"/>
    <x v="3400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x v="1"/>
    <x v="6"/>
    <x v="2365"/>
    <x v="3412"/>
    <x v="3401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x v="1"/>
    <x v="6"/>
    <x v="2235"/>
    <x v="3413"/>
    <x v="3402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x v="1"/>
    <x v="6"/>
    <x v="2366"/>
    <x v="3414"/>
    <x v="3403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x v="1"/>
    <x v="6"/>
    <x v="2367"/>
    <x v="3415"/>
    <x v="3404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x v="1"/>
    <x v="6"/>
    <x v="2368"/>
    <x v="3416"/>
    <x v="3405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x v="1"/>
    <x v="6"/>
    <x v="841"/>
    <x v="3417"/>
    <x v="340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x v="1"/>
    <x v="6"/>
    <x v="2369"/>
    <x v="3418"/>
    <x v="3407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x v="1"/>
    <x v="6"/>
    <x v="2370"/>
    <x v="3419"/>
    <x v="3408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x v="1"/>
    <x v="6"/>
    <x v="2178"/>
    <x v="3420"/>
    <x v="3409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x v="1"/>
    <x v="6"/>
    <x v="2371"/>
    <x v="3421"/>
    <x v="3410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x v="1"/>
    <x v="6"/>
    <x v="2372"/>
    <x v="3422"/>
    <x v="2232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x v="1"/>
    <x v="6"/>
    <x v="431"/>
    <x v="3423"/>
    <x v="3411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x v="1"/>
    <x v="6"/>
    <x v="2373"/>
    <x v="3424"/>
    <x v="3412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x v="1"/>
    <x v="6"/>
    <x v="2374"/>
    <x v="3425"/>
    <x v="3413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x v="1"/>
    <x v="6"/>
    <x v="2375"/>
    <x v="3426"/>
    <x v="3414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x v="1"/>
    <x v="6"/>
    <x v="246"/>
    <x v="3427"/>
    <x v="3415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x v="1"/>
    <x v="6"/>
    <x v="2376"/>
    <x v="3428"/>
    <x v="341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x v="1"/>
    <x v="6"/>
    <x v="1783"/>
    <x v="3429"/>
    <x v="3417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x v="1"/>
    <x v="6"/>
    <x v="2377"/>
    <x v="3430"/>
    <x v="3418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x v="1"/>
    <x v="6"/>
    <x v="2378"/>
    <x v="3431"/>
    <x v="3419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x v="1"/>
    <x v="6"/>
    <x v="2379"/>
    <x v="3432"/>
    <x v="3420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x v="1"/>
    <x v="6"/>
    <x v="2380"/>
    <x v="3433"/>
    <x v="3421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x v="1"/>
    <x v="6"/>
    <x v="2381"/>
    <x v="3434"/>
    <x v="3422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x v="1"/>
    <x v="6"/>
    <x v="2382"/>
    <x v="3435"/>
    <x v="3423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x v="1"/>
    <x v="6"/>
    <x v="2383"/>
    <x v="3436"/>
    <x v="3424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x v="1"/>
    <x v="6"/>
    <x v="2384"/>
    <x v="3437"/>
    <x v="3425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x v="1"/>
    <x v="6"/>
    <x v="2385"/>
    <x v="3438"/>
    <x v="342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x v="1"/>
    <x v="6"/>
    <x v="2386"/>
    <x v="3439"/>
    <x v="3427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x v="1"/>
    <x v="6"/>
    <x v="1085"/>
    <x v="3440"/>
    <x v="3428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x v="1"/>
    <x v="6"/>
    <x v="2387"/>
    <x v="3441"/>
    <x v="3429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x v="1"/>
    <x v="6"/>
    <x v="672"/>
    <x v="3442"/>
    <x v="3430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x v="1"/>
    <x v="6"/>
    <x v="2388"/>
    <x v="3443"/>
    <x v="3431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x v="1"/>
    <x v="6"/>
    <x v="2389"/>
    <x v="3444"/>
    <x v="3432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x v="1"/>
    <x v="6"/>
    <x v="2390"/>
    <x v="3445"/>
    <x v="3433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x v="1"/>
    <x v="6"/>
    <x v="2391"/>
    <x v="3446"/>
    <x v="3434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x v="1"/>
    <x v="6"/>
    <x v="2392"/>
    <x v="3447"/>
    <x v="3435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x v="1"/>
    <x v="6"/>
    <x v="392"/>
    <x v="3448"/>
    <x v="343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x v="1"/>
    <x v="6"/>
    <x v="1922"/>
    <x v="3449"/>
    <x v="3437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x v="1"/>
    <x v="6"/>
    <x v="2393"/>
    <x v="3450"/>
    <x v="3438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x v="1"/>
    <x v="6"/>
    <x v="2394"/>
    <x v="3451"/>
    <x v="3439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x v="1"/>
    <x v="6"/>
    <x v="2395"/>
    <x v="3452"/>
    <x v="3440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x v="1"/>
    <x v="6"/>
    <x v="440"/>
    <x v="3453"/>
    <x v="3441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x v="1"/>
    <x v="6"/>
    <x v="2396"/>
    <x v="3454"/>
    <x v="3442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x v="1"/>
    <x v="6"/>
    <x v="2397"/>
    <x v="3455"/>
    <x v="3443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x v="1"/>
    <x v="6"/>
    <x v="2398"/>
    <x v="3456"/>
    <x v="3444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x v="1"/>
    <x v="6"/>
    <x v="2399"/>
    <x v="3457"/>
    <x v="3445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x v="1"/>
    <x v="6"/>
    <x v="2400"/>
    <x v="3458"/>
    <x v="344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x v="1"/>
    <x v="6"/>
    <x v="2401"/>
    <x v="3459"/>
    <x v="3447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x v="1"/>
    <x v="6"/>
    <x v="73"/>
    <x v="3460"/>
    <x v="3448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x v="1"/>
    <x v="6"/>
    <x v="2402"/>
    <x v="3461"/>
    <x v="3449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x v="1"/>
    <x v="6"/>
    <x v="2403"/>
    <x v="3462"/>
    <x v="3450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x v="1"/>
    <x v="6"/>
    <x v="2404"/>
    <x v="3463"/>
    <x v="3451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x v="1"/>
    <x v="6"/>
    <x v="2405"/>
    <x v="3464"/>
    <x v="3452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x v="1"/>
    <x v="6"/>
    <x v="2406"/>
    <x v="3465"/>
    <x v="3453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x v="1"/>
    <x v="6"/>
    <x v="2407"/>
    <x v="3466"/>
    <x v="3454"/>
  </r>
  <r>
    <n v="3467"/>
    <x v="3465"/>
    <s v="Venus in Fur, By David Ives."/>
    <x v="9"/>
    <x v="168"/>
    <x v="0"/>
    <x v="0"/>
    <s v="USD"/>
    <n v="1426864032"/>
    <n v="1424275632"/>
    <b v="0"/>
    <n v="47"/>
    <b v="1"/>
    <s v="theater/plays"/>
    <x v="1"/>
    <x v="6"/>
    <x v="890"/>
    <x v="3467"/>
    <x v="3455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x v="1"/>
    <x v="6"/>
    <x v="2408"/>
    <x v="3468"/>
    <x v="345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x v="1"/>
    <x v="6"/>
    <x v="2000"/>
    <x v="3469"/>
    <x v="3457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x v="1"/>
    <x v="6"/>
    <x v="683"/>
    <x v="3470"/>
    <x v="3458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x v="1"/>
    <x v="6"/>
    <x v="1299"/>
    <x v="3471"/>
    <x v="3459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x v="1"/>
    <x v="6"/>
    <x v="2230"/>
    <x v="3472"/>
    <x v="3460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x v="1"/>
    <x v="6"/>
    <x v="2409"/>
    <x v="3473"/>
    <x v="3461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x v="1"/>
    <x v="6"/>
    <x v="2410"/>
    <x v="3474"/>
    <x v="3462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x v="1"/>
    <x v="6"/>
    <x v="135"/>
    <x v="3475"/>
    <x v="3463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x v="1"/>
    <x v="6"/>
    <x v="364"/>
    <x v="3476"/>
    <x v="3464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x v="1"/>
    <x v="6"/>
    <x v="2411"/>
    <x v="3477"/>
    <x v="3465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x v="1"/>
    <x v="6"/>
    <x v="2412"/>
    <x v="3478"/>
    <x v="346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x v="1"/>
    <x v="6"/>
    <x v="2413"/>
    <x v="3479"/>
    <x v="3467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x v="1"/>
    <x v="6"/>
    <x v="2414"/>
    <x v="3480"/>
    <x v="3468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x v="1"/>
    <x v="6"/>
    <x v="2415"/>
    <x v="3481"/>
    <x v="3469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x v="1"/>
    <x v="6"/>
    <x v="366"/>
    <x v="3482"/>
    <x v="3470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x v="1"/>
    <x v="6"/>
    <x v="2376"/>
    <x v="3483"/>
    <x v="3471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x v="1"/>
    <x v="6"/>
    <x v="2416"/>
    <x v="3484"/>
    <x v="3472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x v="1"/>
    <x v="6"/>
    <x v="2281"/>
    <x v="3485"/>
    <x v="3473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x v="1"/>
    <x v="6"/>
    <x v="2417"/>
    <x v="3486"/>
    <x v="3474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x v="1"/>
    <x v="6"/>
    <x v="2418"/>
    <x v="3487"/>
    <x v="3475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x v="1"/>
    <x v="6"/>
    <x v="2419"/>
    <x v="3488"/>
    <x v="347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x v="1"/>
    <x v="6"/>
    <x v="91"/>
    <x v="3489"/>
    <x v="3477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x v="1"/>
    <x v="6"/>
    <x v="1604"/>
    <x v="3490"/>
    <x v="3478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x v="1"/>
    <x v="6"/>
    <x v="2420"/>
    <x v="3491"/>
    <x v="3479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x v="1"/>
    <x v="6"/>
    <x v="2421"/>
    <x v="3492"/>
    <x v="3480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x v="1"/>
    <x v="6"/>
    <x v="246"/>
    <x v="3493"/>
    <x v="3481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x v="1"/>
    <x v="6"/>
    <x v="2422"/>
    <x v="3494"/>
    <x v="3482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x v="1"/>
    <x v="6"/>
    <x v="797"/>
    <x v="3495"/>
    <x v="3483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x v="1"/>
    <x v="6"/>
    <x v="2423"/>
    <x v="3496"/>
    <x v="3484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x v="1"/>
    <x v="6"/>
    <x v="2424"/>
    <x v="3497"/>
    <x v="3485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x v="1"/>
    <x v="6"/>
    <x v="2425"/>
    <x v="3498"/>
    <x v="348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x v="1"/>
    <x v="6"/>
    <x v="2426"/>
    <x v="3499"/>
    <x v="3487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x v="1"/>
    <x v="6"/>
    <x v="2427"/>
    <x v="3500"/>
    <x v="3488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x v="1"/>
    <x v="6"/>
    <x v="2428"/>
    <x v="3501"/>
    <x v="3489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x v="1"/>
    <x v="6"/>
    <x v="2429"/>
    <x v="3502"/>
    <x v="3490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x v="1"/>
    <x v="6"/>
    <x v="2430"/>
    <x v="3503"/>
    <x v="3491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x v="1"/>
    <x v="6"/>
    <x v="178"/>
    <x v="3504"/>
    <x v="3492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x v="1"/>
    <x v="6"/>
    <x v="2431"/>
    <x v="3505"/>
    <x v="3493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x v="1"/>
    <x v="6"/>
    <x v="2432"/>
    <x v="3506"/>
    <x v="3494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x v="1"/>
    <x v="6"/>
    <x v="1716"/>
    <x v="3507"/>
    <x v="3495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x v="1"/>
    <x v="6"/>
    <x v="1028"/>
    <x v="3508"/>
    <x v="349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x v="1"/>
    <x v="6"/>
    <x v="2433"/>
    <x v="3509"/>
    <x v="3497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x v="1"/>
    <x v="6"/>
    <x v="2434"/>
    <x v="3510"/>
    <x v="3498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x v="1"/>
    <x v="6"/>
    <x v="2435"/>
    <x v="3511"/>
    <x v="3499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x v="1"/>
    <x v="6"/>
    <x v="2436"/>
    <x v="3512"/>
    <x v="3500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x v="1"/>
    <x v="6"/>
    <x v="2437"/>
    <x v="3513"/>
    <x v="3501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x v="1"/>
    <x v="6"/>
    <x v="687"/>
    <x v="3514"/>
    <x v="3502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x v="1"/>
    <x v="6"/>
    <x v="2438"/>
    <x v="3515"/>
    <x v="3503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x v="1"/>
    <x v="6"/>
    <x v="2439"/>
    <x v="3516"/>
    <x v="3504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x v="1"/>
    <x v="6"/>
    <x v="2440"/>
    <x v="3517"/>
    <x v="3505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x v="1"/>
    <x v="6"/>
    <x v="2441"/>
    <x v="3518"/>
    <x v="350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x v="1"/>
    <x v="6"/>
    <x v="2442"/>
    <x v="3519"/>
    <x v="3507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x v="1"/>
    <x v="6"/>
    <x v="2443"/>
    <x v="3520"/>
    <x v="3508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x v="1"/>
    <x v="6"/>
    <x v="1300"/>
    <x v="3521"/>
    <x v="3509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x v="1"/>
    <x v="6"/>
    <x v="2444"/>
    <x v="3522"/>
    <x v="3510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x v="1"/>
    <x v="6"/>
    <x v="2445"/>
    <x v="3523"/>
    <x v="3511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x v="1"/>
    <x v="6"/>
    <x v="2446"/>
    <x v="3524"/>
    <x v="3512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x v="1"/>
    <x v="6"/>
    <x v="2447"/>
    <x v="3525"/>
    <x v="3453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x v="1"/>
    <x v="6"/>
    <x v="2448"/>
    <x v="3526"/>
    <x v="3513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x v="1"/>
    <x v="6"/>
    <x v="2010"/>
    <x v="3527"/>
    <x v="3514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x v="1"/>
    <x v="6"/>
    <x v="2449"/>
    <x v="3528"/>
    <x v="3515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x v="1"/>
    <x v="6"/>
    <x v="2202"/>
    <x v="3529"/>
    <x v="351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x v="1"/>
    <x v="6"/>
    <x v="178"/>
    <x v="3530"/>
    <x v="3517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x v="1"/>
    <x v="6"/>
    <x v="2450"/>
    <x v="3531"/>
    <x v="3518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x v="1"/>
    <x v="6"/>
    <x v="2451"/>
    <x v="3532"/>
    <x v="3519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x v="1"/>
    <x v="6"/>
    <x v="2452"/>
    <x v="3533"/>
    <x v="3520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x v="1"/>
    <x v="6"/>
    <x v="2453"/>
    <x v="3534"/>
    <x v="3521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x v="1"/>
    <x v="6"/>
    <x v="1428"/>
    <x v="3535"/>
    <x v="1804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x v="1"/>
    <x v="6"/>
    <x v="2454"/>
    <x v="3536"/>
    <x v="3522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x v="1"/>
    <x v="6"/>
    <x v="145"/>
    <x v="3537"/>
    <x v="3523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x v="1"/>
    <x v="6"/>
    <x v="2455"/>
    <x v="3538"/>
    <x v="3524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x v="1"/>
    <x v="6"/>
    <x v="2456"/>
    <x v="3539"/>
    <x v="3525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x v="1"/>
    <x v="6"/>
    <x v="885"/>
    <x v="3540"/>
    <x v="352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x v="1"/>
    <x v="6"/>
    <x v="104"/>
    <x v="3541"/>
    <x v="3527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x v="1"/>
    <x v="6"/>
    <x v="2457"/>
    <x v="3542"/>
    <x v="3528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x v="1"/>
    <x v="6"/>
    <x v="2458"/>
    <x v="3543"/>
    <x v="3529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x v="1"/>
    <x v="6"/>
    <x v="2459"/>
    <x v="3544"/>
    <x v="3530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x v="1"/>
    <x v="6"/>
    <x v="90"/>
    <x v="3545"/>
    <x v="3531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x v="1"/>
    <x v="6"/>
    <x v="2460"/>
    <x v="3546"/>
    <x v="3532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x v="1"/>
    <x v="6"/>
    <x v="2461"/>
    <x v="3547"/>
    <x v="3533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x v="1"/>
    <x v="6"/>
    <x v="2414"/>
    <x v="3548"/>
    <x v="3534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x v="1"/>
    <x v="6"/>
    <x v="2462"/>
    <x v="3549"/>
    <x v="3535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x v="1"/>
    <x v="6"/>
    <x v="2463"/>
    <x v="3550"/>
    <x v="353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x v="1"/>
    <x v="6"/>
    <x v="1756"/>
    <x v="3551"/>
    <x v="3537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x v="1"/>
    <x v="6"/>
    <x v="2464"/>
    <x v="3552"/>
    <x v="3538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x v="1"/>
    <x v="6"/>
    <x v="1382"/>
    <x v="3553"/>
    <x v="3539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x v="1"/>
    <x v="6"/>
    <x v="2465"/>
    <x v="3554"/>
    <x v="3540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x v="1"/>
    <x v="6"/>
    <x v="1199"/>
    <x v="3555"/>
    <x v="3541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x v="1"/>
    <x v="6"/>
    <x v="2466"/>
    <x v="3556"/>
    <x v="3542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x v="1"/>
    <x v="6"/>
    <x v="2467"/>
    <x v="3557"/>
    <x v="3543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x v="1"/>
    <x v="6"/>
    <x v="2468"/>
    <x v="3558"/>
    <x v="3544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x v="1"/>
    <x v="6"/>
    <x v="2469"/>
    <x v="3559"/>
    <x v="3545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x v="1"/>
    <x v="6"/>
    <x v="2470"/>
    <x v="3560"/>
    <x v="354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x v="1"/>
    <x v="6"/>
    <x v="2471"/>
    <x v="3561"/>
    <x v="3547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x v="1"/>
    <x v="6"/>
    <x v="2472"/>
    <x v="3562"/>
    <x v="3548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x v="1"/>
    <x v="6"/>
    <x v="2473"/>
    <x v="3563"/>
    <x v="3549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x v="1"/>
    <x v="6"/>
    <x v="2474"/>
    <x v="3564"/>
    <x v="3550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x v="1"/>
    <x v="6"/>
    <x v="2475"/>
    <x v="3565"/>
    <x v="3551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x v="1"/>
    <x v="6"/>
    <x v="2476"/>
    <x v="3566"/>
    <x v="3552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x v="1"/>
    <x v="6"/>
    <x v="2477"/>
    <x v="3567"/>
    <x v="3553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x v="1"/>
    <x v="6"/>
    <x v="700"/>
    <x v="3568"/>
    <x v="3554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x v="1"/>
    <x v="6"/>
    <x v="2478"/>
    <x v="3569"/>
    <x v="3555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x v="1"/>
    <x v="6"/>
    <x v="1336"/>
    <x v="3570"/>
    <x v="355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x v="1"/>
    <x v="6"/>
    <x v="2479"/>
    <x v="3571"/>
    <x v="3557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x v="1"/>
    <x v="6"/>
    <x v="2480"/>
    <x v="3572"/>
    <x v="3558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x v="1"/>
    <x v="6"/>
    <x v="2481"/>
    <x v="3573"/>
    <x v="3559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x v="1"/>
    <x v="6"/>
    <x v="2482"/>
    <x v="3574"/>
    <x v="3560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x v="1"/>
    <x v="6"/>
    <x v="2483"/>
    <x v="3575"/>
    <x v="3561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x v="1"/>
    <x v="6"/>
    <x v="135"/>
    <x v="3576"/>
    <x v="3562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x v="1"/>
    <x v="6"/>
    <x v="673"/>
    <x v="3577"/>
    <x v="3563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x v="1"/>
    <x v="6"/>
    <x v="1318"/>
    <x v="3578"/>
    <x v="3564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x v="1"/>
    <x v="6"/>
    <x v="669"/>
    <x v="3579"/>
    <x v="3565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x v="1"/>
    <x v="6"/>
    <x v="2484"/>
    <x v="3580"/>
    <x v="356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x v="1"/>
    <x v="6"/>
    <x v="836"/>
    <x v="3581"/>
    <x v="3567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x v="1"/>
    <x v="6"/>
    <x v="2485"/>
    <x v="3582"/>
    <x v="3568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x v="1"/>
    <x v="6"/>
    <x v="938"/>
    <x v="3583"/>
    <x v="3569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x v="1"/>
    <x v="6"/>
    <x v="2486"/>
    <x v="3584"/>
    <x v="3570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x v="1"/>
    <x v="6"/>
    <x v="2487"/>
    <x v="3585"/>
    <x v="3571"/>
  </r>
  <r>
    <n v="3586"/>
    <x v="3584"/>
    <s v="See Theatre In A New Light"/>
    <x v="51"/>
    <x v="2369"/>
    <x v="0"/>
    <x v="0"/>
    <s v="USD"/>
    <n v="1474649070"/>
    <n v="1469465070"/>
    <b v="0"/>
    <n v="54"/>
    <b v="1"/>
    <s v="theater/plays"/>
    <x v="1"/>
    <x v="6"/>
    <x v="2488"/>
    <x v="3586"/>
    <x v="3572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x v="1"/>
    <x v="6"/>
    <x v="2489"/>
    <x v="3587"/>
    <x v="3573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x v="1"/>
    <x v="6"/>
    <x v="2490"/>
    <x v="3588"/>
    <x v="3574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x v="1"/>
    <x v="6"/>
    <x v="2491"/>
    <x v="3589"/>
    <x v="3575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x v="1"/>
    <x v="6"/>
    <x v="2492"/>
    <x v="3590"/>
    <x v="357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x v="1"/>
    <x v="6"/>
    <x v="2493"/>
    <x v="3591"/>
    <x v="3577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x v="1"/>
    <x v="6"/>
    <x v="2494"/>
    <x v="3592"/>
    <x v="3578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x v="1"/>
    <x v="6"/>
    <x v="2495"/>
    <x v="3593"/>
    <x v="3579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x v="1"/>
    <x v="6"/>
    <x v="2496"/>
    <x v="3594"/>
    <x v="3580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x v="1"/>
    <x v="6"/>
    <x v="2497"/>
    <x v="3595"/>
    <x v="3581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x v="1"/>
    <x v="6"/>
    <x v="2498"/>
    <x v="3596"/>
    <x v="3582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x v="1"/>
    <x v="6"/>
    <x v="2499"/>
    <x v="3597"/>
    <x v="3583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x v="1"/>
    <x v="6"/>
    <x v="99"/>
    <x v="3598"/>
    <x v="3584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x v="1"/>
    <x v="6"/>
    <x v="1225"/>
    <x v="3599"/>
    <x v="3585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x v="1"/>
    <x v="6"/>
    <x v="2500"/>
    <x v="3600"/>
    <x v="358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x v="1"/>
    <x v="6"/>
    <x v="104"/>
    <x v="3601"/>
    <x v="3587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x v="1"/>
    <x v="6"/>
    <x v="2501"/>
    <x v="3602"/>
    <x v="3588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x v="1"/>
    <x v="6"/>
    <x v="290"/>
    <x v="3603"/>
    <x v="3589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x v="1"/>
    <x v="6"/>
    <x v="2502"/>
    <x v="3604"/>
    <x v="3590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x v="1"/>
    <x v="6"/>
    <x v="76"/>
    <x v="3605"/>
    <x v="3591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x v="1"/>
    <x v="6"/>
    <x v="2503"/>
    <x v="3606"/>
    <x v="3592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x v="1"/>
    <x v="6"/>
    <x v="2005"/>
    <x v="3607"/>
    <x v="3593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x v="1"/>
    <x v="6"/>
    <x v="1354"/>
    <x v="3608"/>
    <x v="3594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x v="1"/>
    <x v="6"/>
    <x v="2504"/>
    <x v="3609"/>
    <x v="3595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x v="1"/>
    <x v="6"/>
    <x v="2505"/>
    <x v="3610"/>
    <x v="359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x v="1"/>
    <x v="6"/>
    <x v="583"/>
    <x v="3611"/>
    <x v="3597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x v="1"/>
    <x v="6"/>
    <x v="2506"/>
    <x v="3612"/>
    <x v="3598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x v="1"/>
    <x v="6"/>
    <x v="368"/>
    <x v="3613"/>
    <x v="3599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x v="1"/>
    <x v="6"/>
    <x v="2507"/>
    <x v="3614"/>
    <x v="3600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x v="1"/>
    <x v="6"/>
    <x v="2508"/>
    <x v="3615"/>
    <x v="3601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x v="1"/>
    <x v="6"/>
    <x v="2509"/>
    <x v="3616"/>
    <x v="3602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x v="1"/>
    <x v="6"/>
    <x v="383"/>
    <x v="3617"/>
    <x v="3603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x v="1"/>
    <x v="6"/>
    <x v="2350"/>
    <x v="3618"/>
    <x v="3604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x v="1"/>
    <x v="6"/>
    <x v="1137"/>
    <x v="3619"/>
    <x v="3605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x v="1"/>
    <x v="6"/>
    <x v="2510"/>
    <x v="3620"/>
    <x v="360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x v="1"/>
    <x v="6"/>
    <x v="2511"/>
    <x v="3621"/>
    <x v="3607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x v="1"/>
    <x v="6"/>
    <x v="635"/>
    <x v="3622"/>
    <x v="3608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x v="1"/>
    <x v="6"/>
    <x v="1461"/>
    <x v="3623"/>
    <x v="3609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x v="1"/>
    <x v="6"/>
    <x v="2512"/>
    <x v="3624"/>
    <x v="3610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x v="1"/>
    <x v="6"/>
    <x v="1765"/>
    <x v="3625"/>
    <x v="3611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x v="1"/>
    <x v="6"/>
    <x v="2513"/>
    <x v="3626"/>
    <x v="3612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x v="1"/>
    <x v="6"/>
    <x v="2514"/>
    <x v="3627"/>
    <x v="3613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x v="1"/>
    <x v="40"/>
    <x v="121"/>
    <x v="3628"/>
    <x v="3614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x v="1"/>
    <x v="40"/>
    <x v="120"/>
    <x v="3629"/>
    <x v="3615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x v="1"/>
    <x v="40"/>
    <x v="120"/>
    <x v="3630"/>
    <x v="3616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x v="1"/>
    <x v="40"/>
    <x v="2515"/>
    <x v="3631"/>
    <x v="3617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x v="1"/>
    <x v="40"/>
    <x v="101"/>
    <x v="3632"/>
    <x v="3618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x v="1"/>
    <x v="40"/>
    <x v="2516"/>
    <x v="3633"/>
    <x v="3619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x v="1"/>
    <x v="40"/>
    <x v="2517"/>
    <x v="3634"/>
    <x v="362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x v="1"/>
    <x v="40"/>
    <x v="2518"/>
    <x v="3635"/>
    <x v="3621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x v="1"/>
    <x v="40"/>
    <x v="121"/>
    <x v="3636"/>
    <x v="3622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x v="1"/>
    <x v="40"/>
    <x v="2519"/>
    <x v="3637"/>
    <x v="3623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x v="1"/>
    <x v="40"/>
    <x v="1694"/>
    <x v="3638"/>
    <x v="3624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x v="1"/>
    <x v="40"/>
    <x v="120"/>
    <x v="3639"/>
    <x v="3625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x v="1"/>
    <x v="40"/>
    <x v="1714"/>
    <x v="3640"/>
    <x v="3626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x v="1"/>
    <x v="40"/>
    <x v="121"/>
    <x v="3641"/>
    <x v="3627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x v="1"/>
    <x v="40"/>
    <x v="501"/>
    <x v="3642"/>
    <x v="3628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x v="1"/>
    <x v="40"/>
    <x v="121"/>
    <x v="3643"/>
    <x v="3629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x v="1"/>
    <x v="40"/>
    <x v="2520"/>
    <x v="3644"/>
    <x v="363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x v="1"/>
    <x v="40"/>
    <x v="120"/>
    <x v="3645"/>
    <x v="3631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x v="1"/>
    <x v="40"/>
    <x v="2521"/>
    <x v="3646"/>
    <x v="3632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x v="1"/>
    <x v="40"/>
    <x v="2"/>
    <x v="3647"/>
    <x v="3633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x v="1"/>
    <x v="6"/>
    <x v="2522"/>
    <x v="3648"/>
    <x v="3634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x v="1"/>
    <x v="6"/>
    <x v="1158"/>
    <x v="3649"/>
    <x v="3635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x v="1"/>
    <x v="6"/>
    <x v="2011"/>
    <x v="3650"/>
    <x v="363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x v="1"/>
    <x v="6"/>
    <x v="1337"/>
    <x v="3651"/>
    <x v="3637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x v="1"/>
    <x v="6"/>
    <x v="2523"/>
    <x v="3652"/>
    <x v="3638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x v="1"/>
    <x v="6"/>
    <x v="2524"/>
    <x v="3653"/>
    <x v="3639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x v="1"/>
    <x v="6"/>
    <x v="2525"/>
    <x v="3654"/>
    <x v="3640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x v="1"/>
    <x v="6"/>
    <x v="2526"/>
    <x v="3655"/>
    <x v="3641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x v="1"/>
    <x v="6"/>
    <x v="2527"/>
    <x v="3656"/>
    <x v="3642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x v="1"/>
    <x v="6"/>
    <x v="2528"/>
    <x v="3657"/>
    <x v="3643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x v="1"/>
    <x v="6"/>
    <x v="1700"/>
    <x v="3658"/>
    <x v="3644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x v="1"/>
    <x v="6"/>
    <x v="2529"/>
    <x v="3659"/>
    <x v="3645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x v="1"/>
    <x v="6"/>
    <x v="2530"/>
    <x v="3660"/>
    <x v="364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x v="1"/>
    <x v="6"/>
    <x v="2531"/>
    <x v="3661"/>
    <x v="3647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x v="1"/>
    <x v="6"/>
    <x v="2532"/>
    <x v="3662"/>
    <x v="3648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x v="1"/>
    <x v="6"/>
    <x v="433"/>
    <x v="3663"/>
    <x v="3649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x v="1"/>
    <x v="6"/>
    <x v="2533"/>
    <x v="3664"/>
    <x v="3650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x v="1"/>
    <x v="6"/>
    <x v="2534"/>
    <x v="3665"/>
    <x v="3651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x v="1"/>
    <x v="6"/>
    <x v="2535"/>
    <x v="3666"/>
    <x v="3652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x v="1"/>
    <x v="6"/>
    <x v="2536"/>
    <x v="3667"/>
    <x v="3653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x v="1"/>
    <x v="6"/>
    <x v="2537"/>
    <x v="3668"/>
    <x v="3654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x v="1"/>
    <x v="6"/>
    <x v="2538"/>
    <x v="3669"/>
    <x v="3655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x v="1"/>
    <x v="6"/>
    <x v="2539"/>
    <x v="3670"/>
    <x v="365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x v="1"/>
    <x v="6"/>
    <x v="2540"/>
    <x v="3671"/>
    <x v="3657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x v="1"/>
    <x v="6"/>
    <x v="2541"/>
    <x v="3672"/>
    <x v="3658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x v="1"/>
    <x v="6"/>
    <x v="2542"/>
    <x v="3673"/>
    <x v="3659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x v="1"/>
    <x v="6"/>
    <x v="2543"/>
    <x v="3674"/>
    <x v="3660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x v="1"/>
    <x v="6"/>
    <x v="457"/>
    <x v="3675"/>
    <x v="3661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x v="1"/>
    <x v="6"/>
    <x v="2544"/>
    <x v="3676"/>
    <x v="3662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x v="1"/>
    <x v="6"/>
    <x v="2545"/>
    <x v="3677"/>
    <x v="3663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x v="1"/>
    <x v="6"/>
    <x v="2546"/>
    <x v="3678"/>
    <x v="3664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x v="1"/>
    <x v="6"/>
    <x v="2547"/>
    <x v="3679"/>
    <x v="3665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x v="1"/>
    <x v="6"/>
    <x v="2548"/>
    <x v="3680"/>
    <x v="366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x v="1"/>
    <x v="6"/>
    <x v="1025"/>
    <x v="3681"/>
    <x v="3667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x v="1"/>
    <x v="6"/>
    <x v="69"/>
    <x v="3682"/>
    <x v="3668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x v="1"/>
    <x v="6"/>
    <x v="2549"/>
    <x v="3683"/>
    <x v="3669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x v="1"/>
    <x v="6"/>
    <x v="2550"/>
    <x v="3684"/>
    <x v="3670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x v="1"/>
    <x v="6"/>
    <x v="17"/>
    <x v="3685"/>
    <x v="3671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x v="1"/>
    <x v="6"/>
    <x v="2551"/>
    <x v="3686"/>
    <x v="3672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x v="1"/>
    <x v="6"/>
    <x v="2552"/>
    <x v="3687"/>
    <x v="3673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x v="1"/>
    <x v="6"/>
    <x v="995"/>
    <x v="3688"/>
    <x v="3674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x v="1"/>
    <x v="6"/>
    <x v="2553"/>
    <x v="3689"/>
    <x v="3675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x v="1"/>
    <x v="6"/>
    <x v="2554"/>
    <x v="3690"/>
    <x v="367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x v="1"/>
    <x v="6"/>
    <x v="2555"/>
    <x v="3691"/>
    <x v="3677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x v="1"/>
    <x v="6"/>
    <x v="2556"/>
    <x v="3692"/>
    <x v="3678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x v="1"/>
    <x v="6"/>
    <x v="2557"/>
    <x v="3693"/>
    <x v="3679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x v="1"/>
    <x v="6"/>
    <x v="2558"/>
    <x v="3694"/>
    <x v="3680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x v="1"/>
    <x v="6"/>
    <x v="2559"/>
    <x v="3695"/>
    <x v="3681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x v="1"/>
    <x v="6"/>
    <x v="2560"/>
    <x v="3696"/>
    <x v="3682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x v="1"/>
    <x v="6"/>
    <x v="2561"/>
    <x v="3697"/>
    <x v="3683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x v="1"/>
    <x v="6"/>
    <x v="2562"/>
    <x v="3698"/>
    <x v="3684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x v="1"/>
    <x v="6"/>
    <x v="2007"/>
    <x v="3699"/>
    <x v="3685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x v="1"/>
    <x v="6"/>
    <x v="2274"/>
    <x v="3700"/>
    <x v="368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x v="1"/>
    <x v="6"/>
    <x v="2563"/>
    <x v="3701"/>
    <x v="3687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x v="1"/>
    <x v="6"/>
    <x v="2564"/>
    <x v="3702"/>
    <x v="3688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x v="1"/>
    <x v="6"/>
    <x v="2565"/>
    <x v="3703"/>
    <x v="3689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x v="1"/>
    <x v="6"/>
    <x v="2566"/>
    <x v="3704"/>
    <x v="3690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x v="1"/>
    <x v="6"/>
    <x v="1829"/>
    <x v="3705"/>
    <x v="3691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x v="1"/>
    <x v="6"/>
    <x v="2567"/>
    <x v="3706"/>
    <x v="3692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x v="1"/>
    <x v="6"/>
    <x v="2568"/>
    <x v="3707"/>
    <x v="3693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x v="1"/>
    <x v="6"/>
    <x v="2569"/>
    <x v="3708"/>
    <x v="3694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x v="1"/>
    <x v="6"/>
    <x v="2570"/>
    <x v="3709"/>
    <x v="3695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x v="1"/>
    <x v="6"/>
    <x v="2571"/>
    <x v="3710"/>
    <x v="369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x v="1"/>
    <x v="6"/>
    <x v="2572"/>
    <x v="3711"/>
    <x v="3174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x v="1"/>
    <x v="6"/>
    <x v="734"/>
    <x v="3712"/>
    <x v="3697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x v="1"/>
    <x v="6"/>
    <x v="2573"/>
    <x v="3713"/>
    <x v="3698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x v="1"/>
    <x v="6"/>
    <x v="2574"/>
    <x v="3714"/>
    <x v="3699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x v="1"/>
    <x v="6"/>
    <x v="2575"/>
    <x v="3715"/>
    <x v="3700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x v="1"/>
    <x v="6"/>
    <x v="843"/>
    <x v="3716"/>
    <x v="3701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x v="1"/>
    <x v="6"/>
    <x v="2576"/>
    <x v="3717"/>
    <x v="3702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x v="1"/>
    <x v="6"/>
    <x v="2577"/>
    <x v="3718"/>
    <x v="3703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x v="1"/>
    <x v="6"/>
    <x v="2432"/>
    <x v="3719"/>
    <x v="3704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x v="1"/>
    <x v="6"/>
    <x v="2578"/>
    <x v="3720"/>
    <x v="3705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x v="1"/>
    <x v="6"/>
    <x v="2579"/>
    <x v="3721"/>
    <x v="370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x v="1"/>
    <x v="6"/>
    <x v="2580"/>
    <x v="3722"/>
    <x v="3707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x v="1"/>
    <x v="6"/>
    <x v="2581"/>
    <x v="3723"/>
    <x v="3708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x v="1"/>
    <x v="6"/>
    <x v="2582"/>
    <x v="3724"/>
    <x v="3709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x v="1"/>
    <x v="6"/>
    <x v="2583"/>
    <x v="3725"/>
    <x v="3710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x v="1"/>
    <x v="6"/>
    <x v="2584"/>
    <x v="3726"/>
    <x v="3711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x v="1"/>
    <x v="6"/>
    <x v="2503"/>
    <x v="3727"/>
    <x v="3712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x v="1"/>
    <x v="6"/>
    <x v="2585"/>
    <x v="3728"/>
    <x v="3713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x v="1"/>
    <x v="6"/>
    <x v="2586"/>
    <x v="3729"/>
    <x v="3714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x v="1"/>
    <x v="6"/>
    <x v="101"/>
    <x v="3730"/>
    <x v="3715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x v="1"/>
    <x v="6"/>
    <x v="1237"/>
    <x v="3731"/>
    <x v="371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x v="1"/>
    <x v="6"/>
    <x v="163"/>
    <x v="3732"/>
    <x v="3717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x v="1"/>
    <x v="6"/>
    <x v="121"/>
    <x v="3733"/>
    <x v="3718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x v="1"/>
    <x v="6"/>
    <x v="2254"/>
    <x v="3734"/>
    <x v="3719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x v="1"/>
    <x v="6"/>
    <x v="119"/>
    <x v="3735"/>
    <x v="3720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x v="1"/>
    <x v="6"/>
    <x v="119"/>
    <x v="3736"/>
    <x v="3721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x v="1"/>
    <x v="6"/>
    <x v="822"/>
    <x v="3737"/>
    <x v="3722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x v="1"/>
    <x v="6"/>
    <x v="817"/>
    <x v="3738"/>
    <x v="3723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x v="1"/>
    <x v="6"/>
    <x v="2587"/>
    <x v="3739"/>
    <x v="3724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x v="1"/>
    <x v="6"/>
    <x v="2588"/>
    <x v="3740"/>
    <x v="3725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x v="1"/>
    <x v="6"/>
    <x v="121"/>
    <x v="3741"/>
    <x v="372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x v="1"/>
    <x v="6"/>
    <x v="380"/>
    <x v="3742"/>
    <x v="3727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x v="1"/>
    <x v="6"/>
    <x v="121"/>
    <x v="3743"/>
    <x v="3728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x v="1"/>
    <x v="6"/>
    <x v="121"/>
    <x v="3744"/>
    <x v="3729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x v="1"/>
    <x v="6"/>
    <x v="119"/>
    <x v="3745"/>
    <x v="3730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x v="1"/>
    <x v="6"/>
    <x v="2589"/>
    <x v="3746"/>
    <x v="3731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x v="1"/>
    <x v="6"/>
    <x v="380"/>
    <x v="3747"/>
    <x v="3732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x v="1"/>
    <x v="40"/>
    <x v="2590"/>
    <x v="3748"/>
    <x v="3733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x v="1"/>
    <x v="40"/>
    <x v="753"/>
    <x v="3749"/>
    <x v="3734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x v="1"/>
    <x v="40"/>
    <x v="2591"/>
    <x v="3750"/>
    <x v="3735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x v="1"/>
    <x v="40"/>
    <x v="2592"/>
    <x v="3751"/>
    <x v="3736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x v="1"/>
    <x v="40"/>
    <x v="789"/>
    <x v="3752"/>
    <x v="3737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x v="1"/>
    <x v="40"/>
    <x v="2593"/>
    <x v="3753"/>
    <x v="3738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x v="1"/>
    <x v="40"/>
    <x v="2594"/>
    <x v="3754"/>
    <x v="3739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x v="1"/>
    <x v="40"/>
    <x v="2595"/>
    <x v="3755"/>
    <x v="37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x v="1"/>
    <x v="40"/>
    <x v="2596"/>
    <x v="3756"/>
    <x v="3741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x v="1"/>
    <x v="40"/>
    <x v="2597"/>
    <x v="3757"/>
    <x v="3742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x v="1"/>
    <x v="40"/>
    <x v="1254"/>
    <x v="3758"/>
    <x v="3743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x v="1"/>
    <x v="40"/>
    <x v="2598"/>
    <x v="3759"/>
    <x v="3744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x v="1"/>
    <x v="40"/>
    <x v="2599"/>
    <x v="3760"/>
    <x v="3745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x v="1"/>
    <x v="40"/>
    <x v="2600"/>
    <x v="3761"/>
    <x v="3746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x v="1"/>
    <x v="40"/>
    <x v="2601"/>
    <x v="3762"/>
    <x v="3747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x v="1"/>
    <x v="40"/>
    <x v="2602"/>
    <x v="3763"/>
    <x v="3748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x v="1"/>
    <x v="40"/>
    <x v="2480"/>
    <x v="3764"/>
    <x v="3749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x v="1"/>
    <x v="40"/>
    <x v="2603"/>
    <x v="3765"/>
    <x v="375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x v="1"/>
    <x v="40"/>
    <x v="2604"/>
    <x v="3766"/>
    <x v="3751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x v="1"/>
    <x v="40"/>
    <x v="645"/>
    <x v="3767"/>
    <x v="3566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x v="1"/>
    <x v="40"/>
    <x v="2605"/>
    <x v="3768"/>
    <x v="3752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x v="1"/>
    <x v="40"/>
    <x v="2606"/>
    <x v="3769"/>
    <x v="3753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x v="1"/>
    <x v="40"/>
    <x v="101"/>
    <x v="3770"/>
    <x v="3754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x v="1"/>
    <x v="40"/>
    <x v="2607"/>
    <x v="3771"/>
    <x v="3755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x v="1"/>
    <x v="40"/>
    <x v="2608"/>
    <x v="3772"/>
    <x v="3756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x v="1"/>
    <x v="40"/>
    <x v="2609"/>
    <x v="3773"/>
    <x v="3757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x v="1"/>
    <x v="40"/>
    <x v="101"/>
    <x v="3774"/>
    <x v="3758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x v="1"/>
    <x v="40"/>
    <x v="1451"/>
    <x v="3775"/>
    <x v="3759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x v="1"/>
    <x v="40"/>
    <x v="2610"/>
    <x v="3776"/>
    <x v="376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x v="1"/>
    <x v="40"/>
    <x v="1129"/>
    <x v="3777"/>
    <x v="3761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x v="1"/>
    <x v="40"/>
    <x v="2611"/>
    <x v="3778"/>
    <x v="3762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x v="1"/>
    <x v="40"/>
    <x v="938"/>
    <x v="3779"/>
    <x v="3763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x v="1"/>
    <x v="40"/>
    <x v="101"/>
    <x v="3780"/>
    <x v="3764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x v="1"/>
    <x v="40"/>
    <x v="2612"/>
    <x v="3781"/>
    <x v="3765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x v="1"/>
    <x v="40"/>
    <x v="2613"/>
    <x v="3782"/>
    <x v="3766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x v="1"/>
    <x v="40"/>
    <x v="2614"/>
    <x v="3783"/>
    <x v="3767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x v="1"/>
    <x v="40"/>
    <x v="2615"/>
    <x v="3784"/>
    <x v="3768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x v="1"/>
    <x v="40"/>
    <x v="965"/>
    <x v="3785"/>
    <x v="3769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x v="1"/>
    <x v="40"/>
    <x v="2616"/>
    <x v="3786"/>
    <x v="377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x v="1"/>
    <x v="40"/>
    <x v="2617"/>
    <x v="3787"/>
    <x v="3514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x v="1"/>
    <x v="40"/>
    <x v="130"/>
    <x v="3788"/>
    <x v="3771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x v="1"/>
    <x v="40"/>
    <x v="2005"/>
    <x v="3789"/>
    <x v="3772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x v="1"/>
    <x v="40"/>
    <x v="121"/>
    <x v="3790"/>
    <x v="3773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x v="1"/>
    <x v="40"/>
    <x v="121"/>
    <x v="3791"/>
    <x v="3774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x v="1"/>
    <x v="40"/>
    <x v="827"/>
    <x v="3792"/>
    <x v="3775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x v="1"/>
    <x v="40"/>
    <x v="2618"/>
    <x v="3793"/>
    <x v="3776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x v="1"/>
    <x v="40"/>
    <x v="73"/>
    <x v="3794"/>
    <x v="3777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x v="1"/>
    <x v="40"/>
    <x v="144"/>
    <x v="3795"/>
    <x v="3778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x v="1"/>
    <x v="40"/>
    <x v="120"/>
    <x v="3796"/>
    <x v="3779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x v="1"/>
    <x v="40"/>
    <x v="2619"/>
    <x v="3797"/>
    <x v="378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x v="1"/>
    <x v="40"/>
    <x v="1491"/>
    <x v="3798"/>
    <x v="3781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x v="1"/>
    <x v="40"/>
    <x v="965"/>
    <x v="3799"/>
    <x v="3782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x v="1"/>
    <x v="40"/>
    <x v="2620"/>
    <x v="3800"/>
    <x v="3783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x v="1"/>
    <x v="40"/>
    <x v="2621"/>
    <x v="3801"/>
    <x v="3784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x v="1"/>
    <x v="40"/>
    <x v="121"/>
    <x v="3802"/>
    <x v="3785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x v="1"/>
    <x v="40"/>
    <x v="2382"/>
    <x v="3803"/>
    <x v="3786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x v="1"/>
    <x v="40"/>
    <x v="121"/>
    <x v="3804"/>
    <x v="3787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x v="1"/>
    <x v="40"/>
    <x v="1720"/>
    <x v="3805"/>
    <x v="3788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x v="1"/>
    <x v="40"/>
    <x v="144"/>
    <x v="3806"/>
    <x v="3789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x v="1"/>
    <x v="40"/>
    <x v="2622"/>
    <x v="3807"/>
    <x v="379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x v="1"/>
    <x v="6"/>
    <x v="683"/>
    <x v="3808"/>
    <x v="3791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x v="1"/>
    <x v="6"/>
    <x v="1316"/>
    <x v="3809"/>
    <x v="3792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x v="1"/>
    <x v="6"/>
    <x v="2623"/>
    <x v="3810"/>
    <x v="3793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x v="1"/>
    <x v="6"/>
    <x v="794"/>
    <x v="3811"/>
    <x v="3794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x v="1"/>
    <x v="6"/>
    <x v="2624"/>
    <x v="3812"/>
    <x v="2551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x v="1"/>
    <x v="6"/>
    <x v="2625"/>
    <x v="3813"/>
    <x v="3795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x v="1"/>
    <x v="6"/>
    <x v="2626"/>
    <x v="3814"/>
    <x v="3532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x v="1"/>
    <x v="6"/>
    <x v="73"/>
    <x v="3815"/>
    <x v="379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x v="1"/>
    <x v="6"/>
    <x v="2627"/>
    <x v="3816"/>
    <x v="3797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x v="1"/>
    <x v="6"/>
    <x v="2628"/>
    <x v="3817"/>
    <x v="3798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x v="1"/>
    <x v="6"/>
    <x v="2629"/>
    <x v="3818"/>
    <x v="3799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x v="1"/>
    <x v="6"/>
    <x v="2630"/>
    <x v="3819"/>
    <x v="3800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x v="1"/>
    <x v="6"/>
    <x v="1615"/>
    <x v="3820"/>
    <x v="3801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x v="1"/>
    <x v="6"/>
    <x v="2631"/>
    <x v="3821"/>
    <x v="3802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x v="1"/>
    <x v="6"/>
    <x v="2632"/>
    <x v="3822"/>
    <x v="3803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x v="1"/>
    <x v="6"/>
    <x v="1622"/>
    <x v="3823"/>
    <x v="3804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x v="1"/>
    <x v="6"/>
    <x v="2633"/>
    <x v="3824"/>
    <x v="3805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x v="1"/>
    <x v="6"/>
    <x v="2634"/>
    <x v="3825"/>
    <x v="380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x v="1"/>
    <x v="6"/>
    <x v="440"/>
    <x v="3826"/>
    <x v="3807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x v="1"/>
    <x v="6"/>
    <x v="2635"/>
    <x v="3827"/>
    <x v="3808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x v="1"/>
    <x v="6"/>
    <x v="2636"/>
    <x v="3828"/>
    <x v="3809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x v="1"/>
    <x v="6"/>
    <x v="2637"/>
    <x v="3829"/>
    <x v="3810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x v="1"/>
    <x v="6"/>
    <x v="753"/>
    <x v="3830"/>
    <x v="3811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x v="1"/>
    <x v="6"/>
    <x v="2638"/>
    <x v="3831"/>
    <x v="3812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x v="1"/>
    <x v="6"/>
    <x v="2639"/>
    <x v="3832"/>
    <x v="3813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x v="1"/>
    <x v="6"/>
    <x v="277"/>
    <x v="3833"/>
    <x v="3814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x v="1"/>
    <x v="6"/>
    <x v="2640"/>
    <x v="3834"/>
    <x v="3815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x v="1"/>
    <x v="6"/>
    <x v="375"/>
    <x v="3835"/>
    <x v="381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x v="1"/>
    <x v="6"/>
    <x v="2641"/>
    <x v="3836"/>
    <x v="3817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x v="1"/>
    <x v="6"/>
    <x v="2642"/>
    <x v="3837"/>
    <x v="381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x v="1"/>
    <x v="6"/>
    <x v="2643"/>
    <x v="3838"/>
    <x v="3819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x v="1"/>
    <x v="6"/>
    <x v="2644"/>
    <x v="3839"/>
    <x v="3820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x v="1"/>
    <x v="6"/>
    <x v="94"/>
    <x v="3840"/>
    <x v="3821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x v="1"/>
    <x v="6"/>
    <x v="2645"/>
    <x v="3841"/>
    <x v="3822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x v="1"/>
    <x v="6"/>
    <x v="2646"/>
    <x v="3842"/>
    <x v="3823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x v="1"/>
    <x v="6"/>
    <x v="2647"/>
    <x v="3843"/>
    <x v="3824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x v="1"/>
    <x v="6"/>
    <x v="2648"/>
    <x v="3844"/>
    <x v="3825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x v="1"/>
    <x v="6"/>
    <x v="2649"/>
    <x v="3845"/>
    <x v="382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x v="1"/>
    <x v="6"/>
    <x v="2120"/>
    <x v="3846"/>
    <x v="3827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x v="1"/>
    <x v="6"/>
    <x v="2650"/>
    <x v="3847"/>
    <x v="3828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x v="1"/>
    <x v="6"/>
    <x v="2651"/>
    <x v="3848"/>
    <x v="38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x v="1"/>
    <x v="6"/>
    <x v="2652"/>
    <x v="3849"/>
    <x v="3830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x v="1"/>
    <x v="6"/>
    <x v="2653"/>
    <x v="3850"/>
    <x v="3831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x v="1"/>
    <x v="6"/>
    <x v="2654"/>
    <x v="3851"/>
    <x v="3832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x v="1"/>
    <x v="6"/>
    <x v="119"/>
    <x v="3852"/>
    <x v="3833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x v="1"/>
    <x v="6"/>
    <x v="31"/>
    <x v="3853"/>
    <x v="3834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x v="1"/>
    <x v="6"/>
    <x v="2655"/>
    <x v="3854"/>
    <x v="3835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x v="1"/>
    <x v="6"/>
    <x v="380"/>
    <x v="3855"/>
    <x v="383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x v="1"/>
    <x v="6"/>
    <x v="120"/>
    <x v="3856"/>
    <x v="3837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x v="1"/>
    <x v="6"/>
    <x v="177"/>
    <x v="3857"/>
    <x v="3838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x v="1"/>
    <x v="6"/>
    <x v="119"/>
    <x v="3858"/>
    <x v="3839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x v="1"/>
    <x v="6"/>
    <x v="120"/>
    <x v="3859"/>
    <x v="3840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x v="1"/>
    <x v="6"/>
    <x v="2656"/>
    <x v="3860"/>
    <x v="3841"/>
  </r>
  <r>
    <n v="3861"/>
    <x v="3856"/>
    <s v="THE COMING OF THE LORD!"/>
    <x v="13"/>
    <x v="173"/>
    <x v="2"/>
    <x v="0"/>
    <s v="USD"/>
    <n v="1415828820"/>
    <n v="1412258977"/>
    <b v="0"/>
    <n v="1"/>
    <b v="0"/>
    <s v="theater/plays"/>
    <x v="1"/>
    <x v="6"/>
    <x v="101"/>
    <x v="3861"/>
    <x v="3842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x v="1"/>
    <x v="6"/>
    <x v="120"/>
    <x v="3862"/>
    <x v="3843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x v="1"/>
    <x v="6"/>
    <x v="121"/>
    <x v="3863"/>
    <x v="3844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x v="1"/>
    <x v="6"/>
    <x v="135"/>
    <x v="3864"/>
    <x v="3845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x v="1"/>
    <x v="6"/>
    <x v="2235"/>
    <x v="3865"/>
    <x v="384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x v="1"/>
    <x v="6"/>
    <x v="148"/>
    <x v="3866"/>
    <x v="3847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x v="1"/>
    <x v="6"/>
    <x v="2214"/>
    <x v="3867"/>
    <x v="3848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x v="1"/>
    <x v="40"/>
    <x v="119"/>
    <x v="3868"/>
    <x v="3849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x v="1"/>
    <x v="40"/>
    <x v="882"/>
    <x v="3869"/>
    <x v="385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x v="1"/>
    <x v="40"/>
    <x v="1795"/>
    <x v="3870"/>
    <x v="3851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x v="1"/>
    <x v="40"/>
    <x v="140"/>
    <x v="3871"/>
    <x v="3852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x v="1"/>
    <x v="40"/>
    <x v="121"/>
    <x v="3872"/>
    <x v="3853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x v="1"/>
    <x v="40"/>
    <x v="121"/>
    <x v="3873"/>
    <x v="3854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x v="1"/>
    <x v="40"/>
    <x v="121"/>
    <x v="3874"/>
    <x v="3855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x v="1"/>
    <x v="40"/>
    <x v="121"/>
    <x v="3875"/>
    <x v="3856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x v="1"/>
    <x v="40"/>
    <x v="2355"/>
    <x v="3876"/>
    <x v="3857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x v="1"/>
    <x v="40"/>
    <x v="2657"/>
    <x v="3877"/>
    <x v="3858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x v="1"/>
    <x v="40"/>
    <x v="119"/>
    <x v="3878"/>
    <x v="3859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x v="1"/>
    <x v="40"/>
    <x v="121"/>
    <x v="3879"/>
    <x v="386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x v="1"/>
    <x v="40"/>
    <x v="350"/>
    <x v="3880"/>
    <x v="3792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x v="1"/>
    <x v="40"/>
    <x v="380"/>
    <x v="3881"/>
    <x v="3861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x v="1"/>
    <x v="40"/>
    <x v="121"/>
    <x v="3882"/>
    <x v="3862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x v="1"/>
    <x v="40"/>
    <x v="121"/>
    <x v="3883"/>
    <x v="3863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x v="1"/>
    <x v="40"/>
    <x v="121"/>
    <x v="3884"/>
    <x v="3864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x v="1"/>
    <x v="40"/>
    <x v="121"/>
    <x v="3885"/>
    <x v="3865"/>
  </r>
  <r>
    <n v="3886"/>
    <x v="3881"/>
    <n v="1"/>
    <x v="3"/>
    <x v="117"/>
    <x v="1"/>
    <x v="2"/>
    <s v="AUD"/>
    <n v="1418275702"/>
    <n v="1415683702"/>
    <b v="0"/>
    <n v="0"/>
    <b v="0"/>
    <s v="theater/musical"/>
    <x v="1"/>
    <x v="40"/>
    <x v="121"/>
    <x v="3886"/>
    <x v="3866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x v="1"/>
    <x v="40"/>
    <x v="827"/>
    <x v="3887"/>
    <x v="3867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x v="1"/>
    <x v="6"/>
    <x v="2418"/>
    <x v="3888"/>
    <x v="3868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x v="1"/>
    <x v="6"/>
    <x v="2658"/>
    <x v="3889"/>
    <x v="3869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x v="1"/>
    <x v="6"/>
    <x v="2659"/>
    <x v="3890"/>
    <x v="3870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x v="1"/>
    <x v="6"/>
    <x v="2218"/>
    <x v="3891"/>
    <x v="3871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x v="1"/>
    <x v="6"/>
    <x v="121"/>
    <x v="3892"/>
    <x v="3872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x v="1"/>
    <x v="6"/>
    <x v="2660"/>
    <x v="3893"/>
    <x v="3873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x v="1"/>
    <x v="6"/>
    <x v="1296"/>
    <x v="3894"/>
    <x v="3874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x v="1"/>
    <x v="6"/>
    <x v="73"/>
    <x v="3895"/>
    <x v="3875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x v="1"/>
    <x v="6"/>
    <x v="655"/>
    <x v="3896"/>
    <x v="387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x v="1"/>
    <x v="6"/>
    <x v="878"/>
    <x v="3897"/>
    <x v="3877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x v="1"/>
    <x v="6"/>
    <x v="1302"/>
    <x v="3898"/>
    <x v="3878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x v="1"/>
    <x v="6"/>
    <x v="368"/>
    <x v="3899"/>
    <x v="3879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x v="1"/>
    <x v="6"/>
    <x v="2661"/>
    <x v="3900"/>
    <x v="3880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x v="1"/>
    <x v="6"/>
    <x v="380"/>
    <x v="3901"/>
    <x v="3881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x v="1"/>
    <x v="6"/>
    <x v="2662"/>
    <x v="3902"/>
    <x v="388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x v="1"/>
    <x v="6"/>
    <x v="121"/>
    <x v="3903"/>
    <x v="3883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x v="1"/>
    <x v="6"/>
    <x v="1720"/>
    <x v="3904"/>
    <x v="3884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x v="1"/>
    <x v="6"/>
    <x v="2663"/>
    <x v="3905"/>
    <x v="3885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x v="1"/>
    <x v="6"/>
    <x v="2664"/>
    <x v="3906"/>
    <x v="388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x v="1"/>
    <x v="6"/>
    <x v="2665"/>
    <x v="3907"/>
    <x v="3887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x v="1"/>
    <x v="6"/>
    <x v="1783"/>
    <x v="3908"/>
    <x v="3888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x v="1"/>
    <x v="6"/>
    <x v="1178"/>
    <x v="3909"/>
    <x v="3889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x v="1"/>
    <x v="6"/>
    <x v="2666"/>
    <x v="3910"/>
    <x v="3890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x v="1"/>
    <x v="6"/>
    <x v="2417"/>
    <x v="3911"/>
    <x v="3891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x v="1"/>
    <x v="6"/>
    <x v="120"/>
    <x v="3912"/>
    <x v="3892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x v="1"/>
    <x v="6"/>
    <x v="2667"/>
    <x v="3913"/>
    <x v="3893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x v="1"/>
    <x v="6"/>
    <x v="2274"/>
    <x v="3914"/>
    <x v="3894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x v="1"/>
    <x v="6"/>
    <x v="144"/>
    <x v="3915"/>
    <x v="3895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x v="1"/>
    <x v="6"/>
    <x v="121"/>
    <x v="3916"/>
    <x v="389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x v="1"/>
    <x v="6"/>
    <x v="119"/>
    <x v="3917"/>
    <x v="3897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x v="1"/>
    <x v="6"/>
    <x v="375"/>
    <x v="3918"/>
    <x v="3898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x v="1"/>
    <x v="6"/>
    <x v="179"/>
    <x v="3919"/>
    <x v="3899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x v="1"/>
    <x v="6"/>
    <x v="817"/>
    <x v="3920"/>
    <x v="3900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x v="1"/>
    <x v="6"/>
    <x v="121"/>
    <x v="3921"/>
    <x v="3901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x v="1"/>
    <x v="6"/>
    <x v="2668"/>
    <x v="3922"/>
    <x v="3902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x v="1"/>
    <x v="6"/>
    <x v="2669"/>
    <x v="3923"/>
    <x v="3903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x v="1"/>
    <x v="6"/>
    <x v="1338"/>
    <x v="3924"/>
    <x v="3904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x v="1"/>
    <x v="6"/>
    <x v="144"/>
    <x v="3925"/>
    <x v="3905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x v="1"/>
    <x v="6"/>
    <x v="2"/>
    <x v="3926"/>
    <x v="390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x v="1"/>
    <x v="6"/>
    <x v="381"/>
    <x v="3927"/>
    <x v="3907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x v="1"/>
    <x v="6"/>
    <x v="2670"/>
    <x v="3928"/>
    <x v="3908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x v="1"/>
    <x v="6"/>
    <x v="2671"/>
    <x v="3929"/>
    <x v="3909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x v="1"/>
    <x v="6"/>
    <x v="121"/>
    <x v="3930"/>
    <x v="3910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x v="1"/>
    <x v="6"/>
    <x v="121"/>
    <x v="3931"/>
    <x v="3911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x v="1"/>
    <x v="6"/>
    <x v="120"/>
    <x v="3932"/>
    <x v="3912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x v="1"/>
    <x v="6"/>
    <x v="1466"/>
    <x v="3933"/>
    <x v="3913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x v="1"/>
    <x v="6"/>
    <x v="2672"/>
    <x v="3934"/>
    <x v="3914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x v="1"/>
    <x v="6"/>
    <x v="2213"/>
    <x v="3935"/>
    <x v="3915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x v="1"/>
    <x v="6"/>
    <x v="121"/>
    <x v="3936"/>
    <x v="391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x v="1"/>
    <x v="6"/>
    <x v="2673"/>
    <x v="3937"/>
    <x v="3917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x v="1"/>
    <x v="6"/>
    <x v="295"/>
    <x v="3938"/>
    <x v="3918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x v="1"/>
    <x v="6"/>
    <x v="144"/>
    <x v="3939"/>
    <x v="3919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x v="1"/>
    <x v="6"/>
    <x v="148"/>
    <x v="3940"/>
    <x v="3920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x v="1"/>
    <x v="6"/>
    <x v="380"/>
    <x v="3941"/>
    <x v="3921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x v="1"/>
    <x v="6"/>
    <x v="121"/>
    <x v="3942"/>
    <x v="3922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x v="1"/>
    <x v="6"/>
    <x v="2674"/>
    <x v="3943"/>
    <x v="3923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x v="1"/>
    <x v="6"/>
    <x v="121"/>
    <x v="3944"/>
    <x v="3924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x v="1"/>
    <x v="6"/>
    <x v="144"/>
    <x v="3945"/>
    <x v="3925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x v="1"/>
    <x v="6"/>
    <x v="492"/>
    <x v="3946"/>
    <x v="392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x v="1"/>
    <x v="6"/>
    <x v="470"/>
    <x v="3947"/>
    <x v="3927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x v="1"/>
    <x v="6"/>
    <x v="121"/>
    <x v="3948"/>
    <x v="3928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x v="1"/>
    <x v="6"/>
    <x v="2675"/>
    <x v="3949"/>
    <x v="3929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x v="1"/>
    <x v="6"/>
    <x v="380"/>
    <x v="3950"/>
    <x v="3930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x v="1"/>
    <x v="6"/>
    <x v="120"/>
    <x v="3951"/>
    <x v="3931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x v="1"/>
    <x v="6"/>
    <x v="380"/>
    <x v="3952"/>
    <x v="3932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x v="1"/>
    <x v="6"/>
    <x v="121"/>
    <x v="3953"/>
    <x v="3933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x v="1"/>
    <x v="6"/>
    <x v="121"/>
    <x v="3954"/>
    <x v="3934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x v="1"/>
    <x v="6"/>
    <x v="97"/>
    <x v="3955"/>
    <x v="3935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x v="1"/>
    <x v="6"/>
    <x v="121"/>
    <x v="3956"/>
    <x v="393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x v="1"/>
    <x v="6"/>
    <x v="582"/>
    <x v="3957"/>
    <x v="3937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x v="1"/>
    <x v="6"/>
    <x v="2676"/>
    <x v="3958"/>
    <x v="3938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x v="1"/>
    <x v="6"/>
    <x v="821"/>
    <x v="3959"/>
    <x v="3939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x v="1"/>
    <x v="6"/>
    <x v="784"/>
    <x v="3960"/>
    <x v="3940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x v="1"/>
    <x v="6"/>
    <x v="678"/>
    <x v="3961"/>
    <x v="3941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x v="1"/>
    <x v="6"/>
    <x v="2"/>
    <x v="3962"/>
    <x v="3942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x v="1"/>
    <x v="6"/>
    <x v="121"/>
    <x v="3963"/>
    <x v="3943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x v="1"/>
    <x v="6"/>
    <x v="823"/>
    <x v="3964"/>
    <x v="3944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x v="1"/>
    <x v="6"/>
    <x v="367"/>
    <x v="3965"/>
    <x v="3945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x v="1"/>
    <x v="6"/>
    <x v="377"/>
    <x v="3966"/>
    <x v="394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x v="1"/>
    <x v="6"/>
    <x v="2121"/>
    <x v="3967"/>
    <x v="3947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x v="1"/>
    <x v="6"/>
    <x v="1447"/>
    <x v="3968"/>
    <x v="3948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x v="1"/>
    <x v="6"/>
    <x v="2677"/>
    <x v="3969"/>
    <x v="3949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x v="1"/>
    <x v="6"/>
    <x v="148"/>
    <x v="3970"/>
    <x v="3950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x v="1"/>
    <x v="6"/>
    <x v="2678"/>
    <x v="3971"/>
    <x v="3951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x v="1"/>
    <x v="6"/>
    <x v="2679"/>
    <x v="3972"/>
    <x v="3952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x v="1"/>
    <x v="6"/>
    <x v="2680"/>
    <x v="3973"/>
    <x v="3953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x v="1"/>
    <x v="6"/>
    <x v="2681"/>
    <x v="3974"/>
    <x v="3954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x v="1"/>
    <x v="6"/>
    <x v="121"/>
    <x v="3975"/>
    <x v="3955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x v="1"/>
    <x v="6"/>
    <x v="2682"/>
    <x v="3976"/>
    <x v="395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x v="1"/>
    <x v="6"/>
    <x v="2683"/>
    <x v="3977"/>
    <x v="3957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x v="1"/>
    <x v="6"/>
    <x v="1261"/>
    <x v="3978"/>
    <x v="3958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x v="1"/>
    <x v="6"/>
    <x v="1714"/>
    <x v="3979"/>
    <x v="3959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x v="1"/>
    <x v="6"/>
    <x v="2641"/>
    <x v="3980"/>
    <x v="3960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x v="1"/>
    <x v="6"/>
    <x v="628"/>
    <x v="3981"/>
    <x v="3961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x v="1"/>
    <x v="6"/>
    <x v="441"/>
    <x v="3982"/>
    <x v="3962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x v="1"/>
    <x v="6"/>
    <x v="2684"/>
    <x v="3983"/>
    <x v="3963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x v="1"/>
    <x v="6"/>
    <x v="2653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x v="1"/>
    <x v="6"/>
    <x v="2685"/>
    <x v="3985"/>
    <x v="3965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x v="1"/>
    <x v="6"/>
    <x v="2686"/>
    <x v="3986"/>
    <x v="396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x v="1"/>
    <x v="6"/>
    <x v="2687"/>
    <x v="3987"/>
    <x v="3967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x v="1"/>
    <x v="6"/>
    <x v="1729"/>
    <x v="3988"/>
    <x v="3968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x v="1"/>
    <x v="6"/>
    <x v="121"/>
    <x v="3989"/>
    <x v="3969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x v="1"/>
    <x v="6"/>
    <x v="1534"/>
    <x v="3990"/>
    <x v="3970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x v="1"/>
    <x v="6"/>
    <x v="101"/>
    <x v="3991"/>
    <x v="3971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x v="1"/>
    <x v="6"/>
    <x v="2688"/>
    <x v="3992"/>
    <x v="3972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x v="1"/>
    <x v="6"/>
    <x v="362"/>
    <x v="3993"/>
    <x v="3973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x v="1"/>
    <x v="6"/>
    <x v="144"/>
    <x v="3994"/>
    <x v="3974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x v="1"/>
    <x v="6"/>
    <x v="827"/>
    <x v="3995"/>
    <x v="3975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x v="1"/>
    <x v="6"/>
    <x v="779"/>
    <x v="3996"/>
    <x v="397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x v="1"/>
    <x v="6"/>
    <x v="121"/>
    <x v="3997"/>
    <x v="3977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x v="1"/>
    <x v="6"/>
    <x v="2689"/>
    <x v="3998"/>
    <x v="3978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x v="1"/>
    <x v="6"/>
    <x v="2690"/>
    <x v="3999"/>
    <x v="3979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x v="1"/>
    <x v="6"/>
    <x v="119"/>
    <x v="4000"/>
    <x v="3980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x v="1"/>
    <x v="6"/>
    <x v="2671"/>
    <x v="4001"/>
    <x v="1748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x v="1"/>
    <x v="6"/>
    <x v="2012"/>
    <x v="4002"/>
    <x v="3981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x v="1"/>
    <x v="6"/>
    <x v="965"/>
    <x v="4003"/>
    <x v="3982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x v="1"/>
    <x v="6"/>
    <x v="120"/>
    <x v="4004"/>
    <x v="3983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x v="1"/>
    <x v="6"/>
    <x v="135"/>
    <x v="4005"/>
    <x v="3984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x v="1"/>
    <x v="6"/>
    <x v="447"/>
    <x v="4006"/>
    <x v="3985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x v="1"/>
    <x v="6"/>
    <x v="144"/>
    <x v="4007"/>
    <x v="398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x v="1"/>
    <x v="6"/>
    <x v="2"/>
    <x v="4008"/>
    <x v="3987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x v="1"/>
    <x v="6"/>
    <x v="380"/>
    <x v="4009"/>
    <x v="3988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x v="1"/>
    <x v="6"/>
    <x v="2691"/>
    <x v="4010"/>
    <x v="3989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x v="1"/>
    <x v="6"/>
    <x v="2692"/>
    <x v="4011"/>
    <x v="3990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x v="1"/>
    <x v="6"/>
    <x v="121"/>
    <x v="4012"/>
    <x v="3991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x v="1"/>
    <x v="6"/>
    <x v="31"/>
    <x v="4013"/>
    <x v="3992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x v="1"/>
    <x v="6"/>
    <x v="121"/>
    <x v="4014"/>
    <x v="3993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x v="1"/>
    <x v="6"/>
    <x v="120"/>
    <x v="4015"/>
    <x v="3994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x v="1"/>
    <x v="6"/>
    <x v="119"/>
    <x v="4016"/>
    <x v="3995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x v="1"/>
    <x v="6"/>
    <x v="1780"/>
    <x v="4017"/>
    <x v="399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x v="1"/>
    <x v="6"/>
    <x v="151"/>
    <x v="4018"/>
    <x v="3997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x v="1"/>
    <x v="6"/>
    <x v="1797"/>
    <x v="4019"/>
    <x v="3998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x v="1"/>
    <x v="6"/>
    <x v="836"/>
    <x v="4020"/>
    <x v="3999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x v="1"/>
    <x v="6"/>
    <x v="368"/>
    <x v="4021"/>
    <x v="4000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x v="1"/>
    <x v="6"/>
    <x v="2693"/>
    <x v="4022"/>
    <x v="4001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x v="1"/>
    <x v="6"/>
    <x v="121"/>
    <x v="4023"/>
    <x v="4002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x v="1"/>
    <x v="6"/>
    <x v="119"/>
    <x v="4024"/>
    <x v="4003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x v="1"/>
    <x v="6"/>
    <x v="368"/>
    <x v="4025"/>
    <x v="4004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x v="1"/>
    <x v="6"/>
    <x v="121"/>
    <x v="4026"/>
    <x v="4005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x v="1"/>
    <x v="6"/>
    <x v="2557"/>
    <x v="4027"/>
    <x v="400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x v="1"/>
    <x v="6"/>
    <x v="2534"/>
    <x v="4028"/>
    <x v="4007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x v="1"/>
    <x v="6"/>
    <x v="121"/>
    <x v="4029"/>
    <x v="4008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x v="1"/>
    <x v="6"/>
    <x v="583"/>
    <x v="4030"/>
    <x v="4009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x v="1"/>
    <x v="6"/>
    <x v="121"/>
    <x v="4031"/>
    <x v="4010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x v="1"/>
    <x v="6"/>
    <x v="578"/>
    <x v="4032"/>
    <x v="4011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x v="1"/>
    <x v="6"/>
    <x v="2694"/>
    <x v="4033"/>
    <x v="4012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x v="1"/>
    <x v="6"/>
    <x v="101"/>
    <x v="4034"/>
    <x v="4013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x v="1"/>
    <x v="6"/>
    <x v="2695"/>
    <x v="4035"/>
    <x v="4014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x v="1"/>
    <x v="6"/>
    <x v="2696"/>
    <x v="4036"/>
    <x v="4015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x v="1"/>
    <x v="6"/>
    <x v="375"/>
    <x v="4037"/>
    <x v="401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x v="1"/>
    <x v="6"/>
    <x v="2697"/>
    <x v="4038"/>
    <x v="4017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x v="1"/>
    <x v="6"/>
    <x v="88"/>
    <x v="4039"/>
    <x v="4018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x v="1"/>
    <x v="6"/>
    <x v="2698"/>
    <x v="4040"/>
    <x v="4019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x v="1"/>
    <x v="6"/>
    <x v="678"/>
    <x v="4041"/>
    <x v="4020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x v="1"/>
    <x v="6"/>
    <x v="582"/>
    <x v="4042"/>
    <x v="4021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x v="1"/>
    <x v="6"/>
    <x v="121"/>
    <x v="4043"/>
    <x v="4022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x v="1"/>
    <x v="6"/>
    <x v="690"/>
    <x v="4044"/>
    <x v="4023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x v="1"/>
    <x v="6"/>
    <x v="120"/>
    <x v="4045"/>
    <x v="4024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x v="1"/>
    <x v="6"/>
    <x v="134"/>
    <x v="4046"/>
    <x v="4025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x v="1"/>
    <x v="6"/>
    <x v="440"/>
    <x v="4047"/>
    <x v="402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x v="1"/>
    <x v="6"/>
    <x v="2699"/>
    <x v="4048"/>
    <x v="4027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x v="1"/>
    <x v="6"/>
    <x v="580"/>
    <x v="4049"/>
    <x v="4028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x v="1"/>
    <x v="6"/>
    <x v="120"/>
    <x v="4050"/>
    <x v="4029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x v="1"/>
    <x v="6"/>
    <x v="121"/>
    <x v="4051"/>
    <x v="403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x v="1"/>
    <x v="6"/>
    <x v="2700"/>
    <x v="4052"/>
    <x v="4031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x v="1"/>
    <x v="6"/>
    <x v="687"/>
    <x v="4053"/>
    <x v="4032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x v="1"/>
    <x v="6"/>
    <x v="121"/>
    <x v="4054"/>
    <x v="4033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x v="1"/>
    <x v="6"/>
    <x v="2701"/>
    <x v="4055"/>
    <x v="4034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x v="1"/>
    <x v="6"/>
    <x v="596"/>
    <x v="4056"/>
    <x v="4035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x v="1"/>
    <x v="6"/>
    <x v="947"/>
    <x v="4057"/>
    <x v="403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x v="1"/>
    <x v="6"/>
    <x v="2702"/>
    <x v="4058"/>
    <x v="3268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x v="1"/>
    <x v="6"/>
    <x v="669"/>
    <x v="4059"/>
    <x v="4037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x v="1"/>
    <x v="6"/>
    <x v="2629"/>
    <x v="4060"/>
    <x v="4038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x v="1"/>
    <x v="6"/>
    <x v="121"/>
    <x v="4061"/>
    <x v="4039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x v="1"/>
    <x v="6"/>
    <x v="2703"/>
    <x v="4062"/>
    <x v="4040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x v="1"/>
    <x v="6"/>
    <x v="2"/>
    <x v="4063"/>
    <x v="4041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x v="1"/>
    <x v="6"/>
    <x v="1057"/>
    <x v="4064"/>
    <x v="4042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x v="1"/>
    <x v="6"/>
    <x v="2704"/>
    <x v="4065"/>
    <x v="4043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x v="1"/>
    <x v="6"/>
    <x v="380"/>
    <x v="4066"/>
    <x v="4044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x v="1"/>
    <x v="6"/>
    <x v="2705"/>
    <x v="4067"/>
    <x v="4045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x v="1"/>
    <x v="6"/>
    <x v="2706"/>
    <x v="4068"/>
    <x v="404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x v="1"/>
    <x v="6"/>
    <x v="2707"/>
    <x v="4069"/>
    <x v="4047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x v="1"/>
    <x v="6"/>
    <x v="440"/>
    <x v="4070"/>
    <x v="4048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x v="1"/>
    <x v="6"/>
    <x v="121"/>
    <x v="4071"/>
    <x v="4049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x v="1"/>
    <x v="6"/>
    <x v="447"/>
    <x v="4072"/>
    <x v="4050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x v="1"/>
    <x v="6"/>
    <x v="2708"/>
    <x v="4073"/>
    <x v="4051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x v="1"/>
    <x v="6"/>
    <x v="431"/>
    <x v="4074"/>
    <x v="4052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x v="1"/>
    <x v="6"/>
    <x v="2709"/>
    <x v="4075"/>
    <x v="4053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x v="1"/>
    <x v="6"/>
    <x v="121"/>
    <x v="4076"/>
    <x v="4054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x v="1"/>
    <x v="6"/>
    <x v="2710"/>
    <x v="4077"/>
    <x v="4055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x v="1"/>
    <x v="6"/>
    <x v="121"/>
    <x v="4078"/>
    <x v="405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x v="1"/>
    <x v="6"/>
    <x v="144"/>
    <x v="4079"/>
    <x v="4057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x v="1"/>
    <x v="6"/>
    <x v="121"/>
    <x v="4080"/>
    <x v="4058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x v="1"/>
    <x v="6"/>
    <x v="2242"/>
    <x v="4081"/>
    <x v="4059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x v="1"/>
    <x v="6"/>
    <x v="1720"/>
    <x v="4082"/>
    <x v="4060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x v="1"/>
    <x v="6"/>
    <x v="2711"/>
    <x v="4083"/>
    <x v="4061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x v="1"/>
    <x v="6"/>
    <x v="119"/>
    <x v="4084"/>
    <x v="4062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x v="1"/>
    <x v="6"/>
    <x v="119"/>
    <x v="4085"/>
    <x v="4063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x v="1"/>
    <x v="6"/>
    <x v="2712"/>
    <x v="4086"/>
    <x v="4064"/>
  </r>
  <r>
    <n v="4087"/>
    <x v="4080"/>
    <s v="Comedy Stage Play"/>
    <x v="376"/>
    <x v="117"/>
    <x v="2"/>
    <x v="0"/>
    <s v="USD"/>
    <n v="1468777786"/>
    <n v="1466185786"/>
    <b v="0"/>
    <n v="0"/>
    <b v="0"/>
    <s v="theater/plays"/>
    <x v="1"/>
    <x v="6"/>
    <x v="121"/>
    <x v="4087"/>
    <x v="4065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x v="1"/>
    <x v="6"/>
    <x v="2561"/>
    <x v="4088"/>
    <x v="406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x v="1"/>
    <x v="6"/>
    <x v="179"/>
    <x v="4089"/>
    <x v="4067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x v="1"/>
    <x v="6"/>
    <x v="1545"/>
    <x v="4090"/>
    <x v="4068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x v="1"/>
    <x v="6"/>
    <x v="156"/>
    <x v="4091"/>
    <x v="4069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x v="1"/>
    <x v="6"/>
    <x v="135"/>
    <x v="4092"/>
    <x v="4070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x v="1"/>
    <x v="6"/>
    <x v="2"/>
    <x v="4093"/>
    <x v="4071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x v="1"/>
    <x v="6"/>
    <x v="2713"/>
    <x v="4094"/>
    <x v="4072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x v="1"/>
    <x v="6"/>
    <x v="2714"/>
    <x v="4095"/>
    <x v="4073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x v="1"/>
    <x v="6"/>
    <x v="2715"/>
    <x v="4096"/>
    <x v="4074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x v="1"/>
    <x v="6"/>
    <x v="121"/>
    <x v="4097"/>
    <x v="4075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x v="1"/>
    <x v="6"/>
    <x v="121"/>
    <x v="4098"/>
    <x v="407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x v="1"/>
    <x v="6"/>
    <x v="73"/>
    <x v="4099"/>
    <x v="4077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x v="1"/>
    <x v="6"/>
    <x v="121"/>
    <x v="4100"/>
    <x v="4078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x v="1"/>
    <x v="6"/>
    <x v="121"/>
    <x v="4101"/>
    <x v="4079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x v="1"/>
    <x v="6"/>
    <x v="2716"/>
    <x v="4102"/>
    <x v="4080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x v="1"/>
    <x v="6"/>
    <x v="407"/>
    <x v="4103"/>
    <x v="4081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x v="1"/>
    <x v="6"/>
    <x v="2717"/>
    <x v="4104"/>
    <x v="4082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x v="1"/>
    <x v="6"/>
    <x v="2718"/>
    <x v="4105"/>
    <x v="4083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x v="1"/>
    <x v="6"/>
    <x v="2719"/>
    <x v="4106"/>
    <x v="4084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x v="1"/>
    <x v="6"/>
    <x v="2150"/>
    <x v="4107"/>
    <x v="4085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x v="1"/>
    <x v="6"/>
    <x v="578"/>
    <x v="4108"/>
    <x v="408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x v="1"/>
    <x v="6"/>
    <x v="121"/>
    <x v="4109"/>
    <x v="4087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x v="1"/>
    <x v="6"/>
    <x v="2720"/>
    <x v="4110"/>
    <x v="4088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x v="1"/>
    <x v="6"/>
    <x v="2721"/>
    <x v="4111"/>
    <x v="4089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x v="1"/>
    <x v="6"/>
    <x v="120"/>
    <x v="4112"/>
    <x v="409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x v="1"/>
    <x v="6"/>
    <x v="120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  <n v="1"/>
  </r>
  <r>
    <m/>
    <m/>
    <m/>
    <m/>
    <m/>
    <x v="4"/>
    <x v="21"/>
    <m/>
    <m/>
    <m/>
    <m/>
    <m/>
    <m/>
    <m/>
    <x v="9"/>
    <x v="4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x v="0"/>
    <b v="0"/>
    <n v="182"/>
    <b v="1"/>
    <s v="film &amp; video/television"/>
    <x v="0"/>
    <s v="television"/>
    <n v="63.92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x v="1"/>
    <b v="0"/>
    <n v="79"/>
    <b v="1"/>
    <s v="film &amp; video/television"/>
    <x v="0"/>
    <s v="television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x v="2"/>
    <b v="0"/>
    <n v="35"/>
    <b v="1"/>
    <s v="film &amp; video/television"/>
    <x v="0"/>
    <s v="television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x v="3"/>
    <b v="0"/>
    <n v="150"/>
    <b v="1"/>
    <s v="film &amp; video/television"/>
    <x v="0"/>
    <s v="television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x v="4"/>
    <b v="0"/>
    <n v="284"/>
    <b v="1"/>
    <s v="film &amp; video/television"/>
    <x v="0"/>
    <s v="television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x v="5"/>
    <b v="0"/>
    <n v="47"/>
    <b v="1"/>
    <s v="film &amp; video/television"/>
    <x v="0"/>
    <s v="television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x v="6"/>
    <b v="0"/>
    <n v="58"/>
    <b v="1"/>
    <s v="film &amp; video/television"/>
    <x v="0"/>
    <s v="television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x v="7"/>
    <b v="0"/>
    <n v="57"/>
    <b v="1"/>
    <s v="film &amp; video/television"/>
    <x v="0"/>
    <s v="television"/>
    <n v="159.82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x v="8"/>
    <b v="0"/>
    <n v="12"/>
    <b v="1"/>
    <s v="film &amp; video/television"/>
    <x v="0"/>
    <s v="television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x v="9"/>
    <b v="0"/>
    <n v="20"/>
    <b v="1"/>
    <s v="film &amp; video/television"/>
    <x v="0"/>
    <s v="television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x v="10"/>
    <b v="0"/>
    <n v="19"/>
    <b v="1"/>
    <s v="film &amp; video/television"/>
    <x v="0"/>
    <s v="television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x v="11"/>
    <b v="0"/>
    <n v="75"/>
    <b v="1"/>
    <s v="film &amp; video/television"/>
    <x v="0"/>
    <s v="television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x v="12"/>
    <b v="0"/>
    <n v="827"/>
    <b v="1"/>
    <s v="film &amp; video/television"/>
    <x v="0"/>
    <s v="television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x v="13"/>
    <b v="0"/>
    <n v="51"/>
    <b v="1"/>
    <s v="film &amp; video/television"/>
    <x v="0"/>
    <s v="television"/>
    <n v="109.78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x v="14"/>
    <b v="0"/>
    <n v="41"/>
    <b v="1"/>
    <s v="film &amp; video/television"/>
    <x v="0"/>
    <s v="television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x v="15"/>
    <b v="0"/>
    <n v="98"/>
    <b v="1"/>
    <s v="film &amp; video/television"/>
    <x v="0"/>
    <s v="television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x v="16"/>
    <b v="0"/>
    <n v="70"/>
    <b v="1"/>
    <s v="film &amp; video/television"/>
    <x v="0"/>
    <s v="television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x v="17"/>
    <b v="0"/>
    <n v="36"/>
    <b v="1"/>
    <s v="film &amp; video/television"/>
    <x v="0"/>
    <s v="television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x v="18"/>
    <b v="0"/>
    <n v="342"/>
    <b v="1"/>
    <s v="film &amp; video/television"/>
    <x v="0"/>
    <s v="television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x v="19"/>
    <b v="0"/>
    <n v="22"/>
    <b v="1"/>
    <s v="film &amp; video/television"/>
    <x v="0"/>
    <s v="television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x v="20"/>
    <b v="0"/>
    <n v="25"/>
    <b v="1"/>
    <s v="film &amp; video/television"/>
    <x v="0"/>
    <s v="television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x v="21"/>
    <b v="0"/>
    <n v="101"/>
    <b v="1"/>
    <s v="film &amp; video/television"/>
    <x v="0"/>
    <s v="television"/>
    <n v="199.9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x v="22"/>
    <b v="0"/>
    <n v="8"/>
    <b v="1"/>
    <s v="film &amp; video/television"/>
    <x v="0"/>
    <s v="television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x v="23"/>
    <b v="0"/>
    <n v="23"/>
    <b v="1"/>
    <s v="film &amp; video/television"/>
    <x v="0"/>
    <s v="television"/>
    <n v="103.04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x v="24"/>
    <b v="0"/>
    <n v="574"/>
    <b v="1"/>
    <s v="film &amp; video/television"/>
    <x v="0"/>
    <s v="television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x v="25"/>
    <b v="0"/>
    <n v="14"/>
    <b v="1"/>
    <s v="film &amp; video/television"/>
    <x v="0"/>
    <s v="television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x v="26"/>
    <b v="0"/>
    <n v="19"/>
    <b v="1"/>
    <s v="film &amp; video/television"/>
    <x v="0"/>
    <s v="television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x v="27"/>
    <b v="0"/>
    <n v="150"/>
    <b v="1"/>
    <s v="film &amp; video/television"/>
    <x v="0"/>
    <s v="television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x v="28"/>
    <b v="0"/>
    <n v="71"/>
    <b v="1"/>
    <s v="film &amp; video/television"/>
    <x v="0"/>
    <s v="television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x v="29"/>
    <b v="0"/>
    <n v="117"/>
    <b v="1"/>
    <s v="film &amp; video/television"/>
    <x v="0"/>
    <s v="television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x v="30"/>
    <b v="0"/>
    <n v="53"/>
    <b v="1"/>
    <s v="film &amp; video/television"/>
    <x v="0"/>
    <s v="television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x v="31"/>
    <b v="0"/>
    <n v="1"/>
    <b v="1"/>
    <s v="film &amp; video/television"/>
    <x v="0"/>
    <s v="television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x v="32"/>
    <b v="0"/>
    <n v="89"/>
    <b v="1"/>
    <s v="film &amp; video/television"/>
    <x v="0"/>
    <s v="television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x v="33"/>
    <b v="0"/>
    <n v="64"/>
    <b v="1"/>
    <s v="film &amp; video/television"/>
    <x v="0"/>
    <s v="television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x v="34"/>
    <b v="0"/>
    <n v="68"/>
    <b v="1"/>
    <s v="film &amp; video/television"/>
    <x v="0"/>
    <s v="television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x v="35"/>
    <b v="0"/>
    <n v="28"/>
    <b v="1"/>
    <s v="film &amp; video/television"/>
    <x v="0"/>
    <s v="television"/>
    <n v="59.46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x v="36"/>
    <b v="0"/>
    <n v="44"/>
    <b v="1"/>
    <s v="film &amp; video/television"/>
    <x v="0"/>
    <s v="television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x v="37"/>
    <b v="0"/>
    <n v="253"/>
    <b v="1"/>
    <s v="film &amp; video/television"/>
    <x v="0"/>
    <s v="television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x v="38"/>
    <b v="0"/>
    <n v="66"/>
    <b v="1"/>
    <s v="film &amp; video/television"/>
    <x v="0"/>
    <s v="television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x v="39"/>
    <b v="0"/>
    <n v="217"/>
    <b v="1"/>
    <s v="film &amp; video/television"/>
    <x v="0"/>
    <s v="television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x v="40"/>
    <b v="0"/>
    <n v="16"/>
    <b v="1"/>
    <s v="film &amp; video/television"/>
    <x v="0"/>
    <s v="television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x v="41"/>
    <b v="0"/>
    <n v="19"/>
    <b v="1"/>
    <s v="film &amp; video/television"/>
    <x v="0"/>
    <s v="television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x v="42"/>
    <b v="0"/>
    <n v="169"/>
    <b v="1"/>
    <s v="film &amp; video/television"/>
    <x v="0"/>
    <s v="television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x v="43"/>
    <b v="0"/>
    <n v="263"/>
    <b v="1"/>
    <s v="film &amp; video/television"/>
    <x v="0"/>
    <s v="television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x v="44"/>
    <b v="0"/>
    <n v="15"/>
    <b v="1"/>
    <s v="film &amp; video/television"/>
    <x v="0"/>
    <s v="television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x v="45"/>
    <b v="0"/>
    <n v="61"/>
    <b v="1"/>
    <s v="film &amp; video/television"/>
    <x v="0"/>
    <s v="television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x v="46"/>
    <b v="0"/>
    <n v="45"/>
    <b v="1"/>
    <s v="film &amp; video/television"/>
    <x v="0"/>
    <s v="television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x v="47"/>
    <b v="0"/>
    <n v="70"/>
    <b v="1"/>
    <s v="film &amp; video/television"/>
    <x v="0"/>
    <s v="television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x v="48"/>
    <b v="0"/>
    <n v="38"/>
    <b v="1"/>
    <s v="film &amp; video/television"/>
    <x v="0"/>
    <s v="television"/>
    <n v="56.82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x v="49"/>
    <b v="0"/>
    <n v="87"/>
    <b v="1"/>
    <s v="film &amp; video/television"/>
    <x v="0"/>
    <s v="television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x v="50"/>
    <b v="0"/>
    <n v="22"/>
    <b v="1"/>
    <s v="film &amp; video/television"/>
    <x v="0"/>
    <s v="television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x v="51"/>
    <b v="0"/>
    <n v="119"/>
    <b v="1"/>
    <s v="film &amp; video/television"/>
    <x v="0"/>
    <s v="television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x v="52"/>
    <b v="0"/>
    <n v="52"/>
    <b v="1"/>
    <s v="film &amp; video/television"/>
    <x v="0"/>
    <s v="television"/>
    <n v="223.48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x v="53"/>
    <b v="0"/>
    <n v="117"/>
    <b v="1"/>
    <s v="film &amp; video/television"/>
    <x v="0"/>
    <s v="television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x v="54"/>
    <b v="0"/>
    <n v="52"/>
    <b v="1"/>
    <s v="film &amp; video/television"/>
    <x v="0"/>
    <s v="television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x v="55"/>
    <b v="0"/>
    <n v="86"/>
    <b v="1"/>
    <s v="film &amp; video/television"/>
    <x v="0"/>
    <s v="television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x v="56"/>
    <b v="0"/>
    <n v="174"/>
    <b v="1"/>
    <s v="film &amp; video/television"/>
    <x v="0"/>
    <s v="television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x v="57"/>
    <b v="0"/>
    <n v="69"/>
    <b v="1"/>
    <s v="film &amp; video/television"/>
    <x v="0"/>
    <s v="television"/>
    <n v="221.52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x v="58"/>
    <b v="0"/>
    <n v="75"/>
    <b v="1"/>
    <s v="film &amp; video/television"/>
    <x v="0"/>
    <s v="television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x v="59"/>
    <b v="0"/>
    <n v="33"/>
    <b v="1"/>
    <s v="film &amp; video/television"/>
    <x v="0"/>
    <s v="television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x v="60"/>
    <b v="0"/>
    <n v="108"/>
    <b v="1"/>
    <s v="film &amp; video/shorts"/>
    <x v="0"/>
    <s v="shorts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x v="61"/>
    <b v="0"/>
    <n v="23"/>
    <b v="1"/>
    <s v="film &amp; video/shorts"/>
    <x v="0"/>
    <s v="shorts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x v="62"/>
    <b v="0"/>
    <n v="48"/>
    <b v="1"/>
    <s v="film &amp; video/shorts"/>
    <x v="0"/>
    <s v="shorts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x v="63"/>
    <b v="0"/>
    <n v="64"/>
    <b v="1"/>
    <s v="film &amp; video/shorts"/>
    <x v="0"/>
    <s v="shorts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x v="64"/>
    <b v="0"/>
    <n v="24"/>
    <b v="1"/>
    <s v="film &amp; video/shorts"/>
    <x v="0"/>
    <s v="shorts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x v="65"/>
    <b v="0"/>
    <n v="57"/>
    <b v="1"/>
    <s v="film &amp; video/shorts"/>
    <x v="0"/>
    <s v="shorts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x v="66"/>
    <b v="0"/>
    <n v="26"/>
    <b v="1"/>
    <s v="film &amp; video/shorts"/>
    <x v="0"/>
    <s v="shorts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x v="67"/>
    <b v="0"/>
    <n v="20"/>
    <b v="1"/>
    <s v="film &amp; video/shorts"/>
    <x v="0"/>
    <s v="shorts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x v="68"/>
    <b v="0"/>
    <n v="36"/>
    <b v="1"/>
    <s v="film &amp; video/shorts"/>
    <x v="0"/>
    <s v="shorts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x v="69"/>
    <b v="0"/>
    <n v="178"/>
    <b v="1"/>
    <s v="film &amp; video/shorts"/>
    <x v="0"/>
    <s v="shorts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x v="70"/>
    <b v="0"/>
    <n v="17"/>
    <b v="1"/>
    <s v="film &amp; video/shorts"/>
    <x v="0"/>
    <s v="shorts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x v="71"/>
    <b v="0"/>
    <n v="32"/>
    <b v="1"/>
    <s v="film &amp; video/shorts"/>
    <x v="0"/>
    <s v="shorts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x v="72"/>
    <b v="0"/>
    <n v="41"/>
    <b v="1"/>
    <s v="film &amp; video/shorts"/>
    <x v="0"/>
    <s v="shorts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x v="73"/>
    <b v="0"/>
    <n v="18"/>
    <b v="1"/>
    <s v="film &amp; video/shorts"/>
    <x v="0"/>
    <s v="shorts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x v="74"/>
    <b v="0"/>
    <n v="29"/>
    <b v="1"/>
    <s v="film &amp; video/shorts"/>
    <x v="0"/>
    <s v="shorts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x v="75"/>
    <b v="0"/>
    <n v="47"/>
    <b v="1"/>
    <s v="film &amp; video/shorts"/>
    <x v="0"/>
    <s v="shorts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x v="76"/>
    <b v="0"/>
    <n v="15"/>
    <b v="1"/>
    <s v="film &amp; video/shorts"/>
    <x v="0"/>
    <s v="shorts"/>
    <n v="30.67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x v="77"/>
    <b v="0"/>
    <n v="26"/>
    <b v="1"/>
    <s v="film &amp; video/shorts"/>
    <x v="0"/>
    <s v="shorts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x v="78"/>
    <b v="0"/>
    <n v="35"/>
    <b v="1"/>
    <s v="film &amp; video/shorts"/>
    <x v="0"/>
    <s v="shorts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x v="79"/>
    <b v="0"/>
    <n v="41"/>
    <b v="1"/>
    <s v="film &amp; video/shorts"/>
    <x v="0"/>
    <s v="shorts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x v="80"/>
    <b v="0"/>
    <n v="47"/>
    <b v="1"/>
    <s v="film &amp; video/shorts"/>
    <x v="0"/>
    <s v="shorts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x v="81"/>
    <b v="0"/>
    <n v="28"/>
    <b v="1"/>
    <s v="film &amp; video/shorts"/>
    <x v="0"/>
    <s v="shorts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x v="82"/>
    <b v="0"/>
    <n v="100"/>
    <b v="1"/>
    <s v="film &amp; video/shorts"/>
    <x v="0"/>
    <s v="shorts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x v="83"/>
    <b v="0"/>
    <n v="13"/>
    <b v="1"/>
    <s v="film &amp; video/shorts"/>
    <x v="0"/>
    <s v="shorts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x v="84"/>
    <b v="0"/>
    <n v="7"/>
    <b v="1"/>
    <s v="film &amp; video/shorts"/>
    <x v="0"/>
    <s v="shorts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x v="85"/>
    <b v="0"/>
    <n v="21"/>
    <b v="1"/>
    <s v="film &amp; video/shorts"/>
    <x v="0"/>
    <s v="shorts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x v="86"/>
    <b v="0"/>
    <n v="17"/>
    <b v="1"/>
    <s v="film &amp; video/shorts"/>
    <x v="0"/>
    <s v="shorts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x v="87"/>
    <b v="0"/>
    <n v="25"/>
    <b v="1"/>
    <s v="film &amp; video/shorts"/>
    <x v="0"/>
    <s v="shorts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x v="88"/>
    <b v="0"/>
    <n v="60"/>
    <b v="1"/>
    <s v="film &amp; video/shorts"/>
    <x v="0"/>
    <s v="shorts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x v="89"/>
    <b v="0"/>
    <n v="56"/>
    <b v="1"/>
    <s v="film &amp; video/shorts"/>
    <x v="0"/>
    <s v="shorts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x v="90"/>
    <b v="0"/>
    <n v="16"/>
    <b v="1"/>
    <s v="film &amp; video/shorts"/>
    <x v="0"/>
    <s v="shorts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x v="91"/>
    <b v="0"/>
    <n v="46"/>
    <b v="1"/>
    <s v="film &amp; video/shorts"/>
    <x v="0"/>
    <s v="shorts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x v="92"/>
    <b v="0"/>
    <n v="43"/>
    <b v="1"/>
    <s v="film &amp; video/shorts"/>
    <x v="0"/>
    <s v="shorts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x v="93"/>
    <b v="0"/>
    <n v="15"/>
    <b v="1"/>
    <s v="film &amp; video/shorts"/>
    <x v="0"/>
    <s v="shorts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x v="94"/>
    <b v="0"/>
    <n v="12"/>
    <b v="1"/>
    <s v="film &amp; video/shorts"/>
    <x v="0"/>
    <s v="shorts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x v="95"/>
    <b v="0"/>
    <n v="21"/>
    <b v="1"/>
    <s v="film &amp; video/shorts"/>
    <x v="0"/>
    <s v="shorts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x v="96"/>
    <b v="0"/>
    <n v="34"/>
    <b v="1"/>
    <s v="film &amp; video/shorts"/>
    <x v="0"/>
    <s v="shorts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x v="97"/>
    <b v="0"/>
    <n v="8"/>
    <b v="1"/>
    <s v="film &amp; video/shorts"/>
    <x v="0"/>
    <s v="shorts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x v="98"/>
    <b v="0"/>
    <n v="60"/>
    <b v="1"/>
    <s v="film &amp; video/shorts"/>
    <x v="0"/>
    <s v="shorts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x v="99"/>
    <b v="0"/>
    <n v="39"/>
    <b v="1"/>
    <s v="film &amp; video/shorts"/>
    <x v="0"/>
    <s v="shorts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x v="100"/>
    <b v="0"/>
    <n v="26"/>
    <b v="1"/>
    <s v="film &amp; video/shorts"/>
    <x v="0"/>
    <s v="shorts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x v="101"/>
    <b v="0"/>
    <n v="35"/>
    <b v="1"/>
    <s v="film &amp; video/shorts"/>
    <x v="0"/>
    <s v="shorts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x v="102"/>
    <b v="0"/>
    <n v="65"/>
    <b v="1"/>
    <s v="film &amp; video/shorts"/>
    <x v="0"/>
    <s v="shorts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x v="103"/>
    <b v="0"/>
    <n v="49"/>
    <b v="1"/>
    <s v="film &amp; video/shorts"/>
    <x v="0"/>
    <s v="shorts"/>
    <n v="27.9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x v="104"/>
    <b v="0"/>
    <n v="10"/>
    <b v="1"/>
    <s v="film &amp; video/shorts"/>
    <x v="0"/>
    <s v="shorts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x v="105"/>
    <b v="0"/>
    <n v="60"/>
    <b v="1"/>
    <s v="film &amp; video/shorts"/>
    <x v="0"/>
    <s v="shorts"/>
    <n v="39.380000000000003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x v="106"/>
    <b v="0"/>
    <n v="27"/>
    <b v="1"/>
    <s v="film &amp; video/shorts"/>
    <x v="0"/>
    <s v="shorts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x v="107"/>
    <b v="0"/>
    <n v="69"/>
    <b v="1"/>
    <s v="film &amp; video/shorts"/>
    <x v="0"/>
    <s v="shorts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x v="108"/>
    <b v="0"/>
    <n v="47"/>
    <b v="1"/>
    <s v="film &amp; video/shorts"/>
    <x v="0"/>
    <s v="shorts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x v="109"/>
    <b v="0"/>
    <n v="47"/>
    <b v="1"/>
    <s v="film &amp; video/shorts"/>
    <x v="0"/>
    <s v="shorts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x v="110"/>
    <b v="0"/>
    <n v="26"/>
    <b v="1"/>
    <s v="film &amp; video/shorts"/>
    <x v="0"/>
    <s v="shorts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x v="111"/>
    <b v="0"/>
    <n v="53"/>
    <b v="1"/>
    <s v="film &amp; video/shorts"/>
    <x v="0"/>
    <s v="shorts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x v="112"/>
    <b v="0"/>
    <n v="81"/>
    <b v="1"/>
    <s v="film &amp; video/shorts"/>
    <x v="0"/>
    <s v="shorts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x v="113"/>
    <b v="0"/>
    <n v="78"/>
    <b v="1"/>
    <s v="film &amp; video/shorts"/>
    <x v="0"/>
    <s v="shorts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x v="114"/>
    <b v="0"/>
    <n v="35"/>
    <b v="1"/>
    <s v="film &amp; video/shorts"/>
    <x v="0"/>
    <s v="shorts"/>
    <n v="88.57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x v="115"/>
    <b v="0"/>
    <n v="22"/>
    <b v="1"/>
    <s v="film &amp; video/shorts"/>
    <x v="0"/>
    <s v="shorts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x v="116"/>
    <b v="0"/>
    <n v="57"/>
    <b v="1"/>
    <s v="film &amp; video/shorts"/>
    <x v="0"/>
    <s v="shorts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x v="117"/>
    <b v="0"/>
    <n v="27"/>
    <b v="1"/>
    <s v="film &amp; video/shorts"/>
    <x v="0"/>
    <s v="shorts"/>
    <n v="167.49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x v="118"/>
    <b v="0"/>
    <n v="39"/>
    <b v="1"/>
    <s v="film &amp; video/shorts"/>
    <x v="0"/>
    <s v="shorts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x v="119"/>
    <b v="0"/>
    <n v="37"/>
    <b v="1"/>
    <s v="film &amp; video/shorts"/>
    <x v="0"/>
    <s v="shorts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x v="120"/>
    <b v="0"/>
    <n v="1"/>
    <b v="0"/>
    <s v="film &amp; video/science fiction"/>
    <x v="0"/>
    <s v="science fiction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x v="121"/>
    <b v="0"/>
    <n v="1"/>
    <b v="0"/>
    <s v="film &amp; video/science fiction"/>
    <x v="0"/>
    <s v="science fiction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x v="122"/>
    <b v="0"/>
    <n v="0"/>
    <b v="0"/>
    <s v="film &amp; video/science fiction"/>
    <x v="0"/>
    <s v="science fiction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x v="123"/>
    <b v="0"/>
    <n v="6"/>
    <b v="0"/>
    <s v="film &amp; video/science fiction"/>
    <x v="0"/>
    <s v="science fiction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x v="124"/>
    <b v="0"/>
    <n v="0"/>
    <b v="0"/>
    <s v="film &amp; video/science fiction"/>
    <x v="0"/>
    <s v="science fiction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x v="125"/>
    <b v="0"/>
    <n v="6"/>
    <b v="0"/>
    <s v="film &amp; video/science fiction"/>
    <x v="0"/>
    <s v="science fiction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x v="126"/>
    <b v="0"/>
    <n v="13"/>
    <b v="0"/>
    <s v="film &amp; video/science fiction"/>
    <x v="0"/>
    <s v="science fiction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x v="127"/>
    <b v="0"/>
    <n v="4"/>
    <b v="0"/>
    <s v="film &amp; video/science fiction"/>
    <x v="0"/>
    <s v="science fiction"/>
    <n v="47.5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x v="128"/>
    <b v="0"/>
    <n v="6"/>
    <b v="0"/>
    <s v="film &amp; video/science fiction"/>
    <x v="0"/>
    <s v="science fiction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x v="129"/>
    <b v="0"/>
    <n v="0"/>
    <b v="0"/>
    <s v="film &amp; video/science fiction"/>
    <x v="0"/>
    <s v="science fiction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x v="130"/>
    <b v="0"/>
    <n v="0"/>
    <b v="0"/>
    <s v="film &amp; video/science fiction"/>
    <x v="0"/>
    <s v="science fiction"/>
    <n v="0"/>
    <x v="130"/>
    <d v="2014-06-16T20:16:00"/>
    <x v="3"/>
  </r>
  <r>
    <n v="131"/>
    <s v="I (Canceled)"/>
    <s v="I"/>
    <n v="1200"/>
    <x v="117"/>
    <x v="1"/>
    <s v="US"/>
    <s v="USD"/>
    <n v="1467763200"/>
    <x v="131"/>
    <b v="0"/>
    <n v="0"/>
    <b v="0"/>
    <s v="film &amp; video/science fiction"/>
    <x v="0"/>
    <s v="science fiction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x v="132"/>
    <b v="0"/>
    <n v="81"/>
    <b v="0"/>
    <s v="film &amp; video/science fiction"/>
    <x v="0"/>
    <s v="science fiction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x v="133"/>
    <b v="0"/>
    <n v="0"/>
    <b v="0"/>
    <s v="film &amp; video/science fiction"/>
    <x v="0"/>
    <s v="science fiction"/>
    <n v="0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x v="134"/>
    <b v="0"/>
    <n v="0"/>
    <b v="0"/>
    <s v="film &amp; video/science fiction"/>
    <x v="0"/>
    <s v="science fiction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x v="135"/>
    <b v="0"/>
    <n v="5"/>
    <b v="0"/>
    <s v="film &amp; video/science fiction"/>
    <x v="0"/>
    <s v="science fiction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x v="136"/>
    <b v="0"/>
    <n v="0"/>
    <b v="0"/>
    <s v="film &amp; video/science fiction"/>
    <x v="0"/>
    <s v="science fiction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x v="137"/>
    <b v="0"/>
    <n v="0"/>
    <b v="0"/>
    <s v="film &amp; video/science fiction"/>
    <x v="0"/>
    <s v="science fiction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x v="138"/>
    <b v="0"/>
    <n v="58"/>
    <b v="0"/>
    <s v="film &amp; video/science fiction"/>
    <x v="0"/>
    <s v="science fiction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x v="139"/>
    <b v="0"/>
    <n v="1"/>
    <b v="0"/>
    <s v="film &amp; video/science fiction"/>
    <x v="0"/>
    <s v="science fiction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x v="140"/>
    <b v="0"/>
    <n v="0"/>
    <b v="0"/>
    <s v="film &amp; video/science fiction"/>
    <x v="0"/>
    <s v="science fiction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x v="141"/>
    <b v="0"/>
    <n v="28"/>
    <b v="0"/>
    <s v="film &amp; video/science fiction"/>
    <x v="0"/>
    <s v="science fiction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x v="142"/>
    <b v="0"/>
    <n v="1"/>
    <b v="0"/>
    <s v="film &amp; video/science fiction"/>
    <x v="0"/>
    <s v="science fiction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x v="143"/>
    <b v="0"/>
    <n v="0"/>
    <b v="0"/>
    <s v="film &amp; video/science fiction"/>
    <x v="0"/>
    <s v="science fiction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x v="144"/>
    <b v="0"/>
    <n v="37"/>
    <b v="0"/>
    <s v="film &amp; video/science fiction"/>
    <x v="0"/>
    <s v="science fiction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x v="145"/>
    <b v="0"/>
    <n v="9"/>
    <b v="0"/>
    <s v="film &amp; video/science fiction"/>
    <x v="0"/>
    <s v="science fiction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x v="146"/>
    <b v="0"/>
    <n v="3"/>
    <b v="0"/>
    <s v="film &amp; video/science fiction"/>
    <x v="0"/>
    <s v="science fiction"/>
    <n v="38.33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x v="147"/>
    <b v="0"/>
    <n v="0"/>
    <b v="0"/>
    <s v="film &amp; video/science fiction"/>
    <x v="0"/>
    <s v="science fiction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x v="148"/>
    <b v="0"/>
    <n v="2"/>
    <b v="0"/>
    <s v="film &amp; video/science fiction"/>
    <x v="0"/>
    <s v="science fiction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x v="149"/>
    <b v="0"/>
    <n v="6"/>
    <b v="0"/>
    <s v="film &amp; video/science fiction"/>
    <x v="0"/>
    <s v="science fiction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x v="150"/>
    <b v="0"/>
    <n v="67"/>
    <b v="0"/>
    <s v="film &amp; video/science fiction"/>
    <x v="0"/>
    <s v="science fiction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x v="151"/>
    <b v="0"/>
    <n v="5"/>
    <b v="0"/>
    <s v="film &amp; video/science fiction"/>
    <x v="0"/>
    <s v="science fiction"/>
    <n v="28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x v="152"/>
    <b v="0"/>
    <n v="2"/>
    <b v="0"/>
    <s v="film &amp; video/science fiction"/>
    <x v="0"/>
    <s v="science fiction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x v="153"/>
    <b v="0"/>
    <n v="10"/>
    <b v="0"/>
    <s v="film &amp; video/science fiction"/>
    <x v="0"/>
    <s v="science fiction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x v="154"/>
    <b v="0"/>
    <n v="3"/>
    <b v="0"/>
    <s v="film &amp; video/science fiction"/>
    <x v="0"/>
    <s v="science fiction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x v="155"/>
    <b v="0"/>
    <n v="4"/>
    <b v="0"/>
    <s v="film &amp; video/science fiction"/>
    <x v="0"/>
    <s v="science fiction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x v="156"/>
    <b v="0"/>
    <n v="15"/>
    <b v="0"/>
    <s v="film &amp; video/science fiction"/>
    <x v="0"/>
    <s v="science fiction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x v="157"/>
    <b v="0"/>
    <n v="2"/>
    <b v="0"/>
    <s v="film &amp; video/science fiction"/>
    <x v="0"/>
    <s v="science fiction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x v="158"/>
    <b v="0"/>
    <n v="0"/>
    <b v="0"/>
    <s v="film &amp; video/science fiction"/>
    <x v="0"/>
    <s v="science fiction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x v="159"/>
    <b v="0"/>
    <n v="1"/>
    <b v="0"/>
    <s v="film &amp; video/science fiction"/>
    <x v="0"/>
    <s v="science fiction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x v="160"/>
    <b v="0"/>
    <n v="0"/>
    <b v="0"/>
    <s v="film &amp; video/drama"/>
    <x v="0"/>
    <s v="drama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x v="161"/>
    <b v="0"/>
    <n v="1"/>
    <b v="0"/>
    <s v="film &amp; video/drama"/>
    <x v="0"/>
    <s v="drama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x v="162"/>
    <b v="0"/>
    <n v="10"/>
    <b v="0"/>
    <s v="film &amp; video/drama"/>
    <x v="0"/>
    <s v="drama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x v="163"/>
    <b v="0"/>
    <n v="0"/>
    <b v="0"/>
    <s v="film &amp; video/drama"/>
    <x v="0"/>
    <s v="drama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x v="164"/>
    <b v="0"/>
    <n v="7"/>
    <b v="0"/>
    <s v="film &amp; video/drama"/>
    <x v="0"/>
    <s v="drama"/>
    <n v="91.43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x v="165"/>
    <b v="0"/>
    <n v="0"/>
    <b v="0"/>
    <s v="film &amp; video/drama"/>
    <x v="0"/>
    <s v="drama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x v="166"/>
    <b v="0"/>
    <n v="1"/>
    <b v="0"/>
    <s v="film &amp; video/drama"/>
    <x v="0"/>
    <s v="drama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x v="167"/>
    <b v="0"/>
    <n v="2"/>
    <b v="0"/>
    <s v="film &amp; video/drama"/>
    <x v="0"/>
    <s v="drama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x v="168"/>
    <b v="0"/>
    <n v="3"/>
    <b v="0"/>
    <s v="film &amp; video/drama"/>
    <x v="0"/>
    <s v="drama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x v="169"/>
    <b v="0"/>
    <n v="10"/>
    <b v="0"/>
    <s v="film &amp; video/drama"/>
    <x v="0"/>
    <s v="drama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x v="170"/>
    <b v="0"/>
    <n v="10"/>
    <b v="0"/>
    <s v="film &amp; video/drama"/>
    <x v="0"/>
    <s v="drama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x v="171"/>
    <b v="0"/>
    <n v="1"/>
    <b v="0"/>
    <s v="film &amp; video/drama"/>
    <x v="0"/>
    <s v="drama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x v="172"/>
    <b v="0"/>
    <n v="0"/>
    <b v="0"/>
    <s v="film &amp; video/drama"/>
    <x v="0"/>
    <s v="drama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x v="173"/>
    <b v="0"/>
    <n v="0"/>
    <b v="0"/>
    <s v="film &amp; video/drama"/>
    <x v="0"/>
    <s v="drama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x v="174"/>
    <b v="0"/>
    <n v="0"/>
    <b v="0"/>
    <s v="film &amp; video/drama"/>
    <x v="0"/>
    <s v="drama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x v="175"/>
    <b v="0"/>
    <n v="26"/>
    <b v="0"/>
    <s v="film &amp; video/drama"/>
    <x v="0"/>
    <s v="drama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x v="176"/>
    <b v="0"/>
    <n v="0"/>
    <b v="0"/>
    <s v="film &amp; video/drama"/>
    <x v="0"/>
    <s v="drama"/>
    <n v="0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x v="177"/>
    <b v="0"/>
    <n v="7"/>
    <b v="0"/>
    <s v="film &amp; video/drama"/>
    <x v="0"/>
    <s v="drama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x v="178"/>
    <b v="0"/>
    <n v="0"/>
    <b v="0"/>
    <s v="film &amp; video/drama"/>
    <x v="0"/>
    <s v="drama"/>
    <n v="0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x v="179"/>
    <b v="0"/>
    <n v="2"/>
    <b v="0"/>
    <s v="film &amp; video/drama"/>
    <x v="0"/>
    <s v="drama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x v="180"/>
    <b v="0"/>
    <n v="13"/>
    <b v="0"/>
    <s v="film &amp; video/drama"/>
    <x v="0"/>
    <s v="drama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x v="181"/>
    <b v="0"/>
    <n v="4"/>
    <b v="0"/>
    <s v="film &amp; video/drama"/>
    <x v="0"/>
    <s v="drama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x v="182"/>
    <b v="0"/>
    <n v="0"/>
    <b v="0"/>
    <s v="film &amp; video/drama"/>
    <x v="0"/>
    <s v="drama"/>
    <n v="0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x v="183"/>
    <b v="0"/>
    <n v="12"/>
    <b v="0"/>
    <s v="film &amp; video/drama"/>
    <x v="0"/>
    <s v="drama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x v="184"/>
    <b v="0"/>
    <n v="2"/>
    <b v="0"/>
    <s v="film &amp; video/drama"/>
    <x v="0"/>
    <s v="drama"/>
    <n v="25.5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x v="185"/>
    <b v="0"/>
    <n v="10"/>
    <b v="0"/>
    <s v="film &amp; video/drama"/>
    <x v="0"/>
    <s v="drama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x v="186"/>
    <b v="0"/>
    <n v="0"/>
    <b v="0"/>
    <s v="film &amp; video/drama"/>
    <x v="0"/>
    <s v="drama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x v="187"/>
    <b v="0"/>
    <n v="5"/>
    <b v="0"/>
    <s v="film &amp; video/drama"/>
    <x v="0"/>
    <s v="drama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x v="188"/>
    <b v="0"/>
    <n v="0"/>
    <b v="0"/>
    <s v="film &amp; video/drama"/>
    <x v="0"/>
    <s v="drama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x v="189"/>
    <b v="0"/>
    <n v="5"/>
    <b v="0"/>
    <s v="film &amp; video/drama"/>
    <x v="0"/>
    <s v="drama"/>
    <n v="69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x v="190"/>
    <b v="0"/>
    <n v="1"/>
    <b v="0"/>
    <s v="film &amp; video/drama"/>
    <x v="0"/>
    <s v="drama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x v="191"/>
    <b v="0"/>
    <n v="3"/>
    <b v="0"/>
    <s v="film &amp; video/drama"/>
    <x v="0"/>
    <s v="drama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x v="192"/>
    <b v="0"/>
    <n v="3"/>
    <b v="0"/>
    <s v="film &amp; video/drama"/>
    <x v="0"/>
    <s v="drama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x v="193"/>
    <b v="0"/>
    <n v="0"/>
    <b v="0"/>
    <s v="film &amp; video/drama"/>
    <x v="0"/>
    <s v="drama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x v="194"/>
    <b v="0"/>
    <n v="3"/>
    <b v="0"/>
    <s v="film &amp; video/drama"/>
    <x v="0"/>
    <s v="drama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x v="195"/>
    <b v="0"/>
    <n v="0"/>
    <b v="0"/>
    <s v="film &amp; video/drama"/>
    <x v="0"/>
    <s v="drama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x v="196"/>
    <b v="0"/>
    <n v="19"/>
    <b v="0"/>
    <s v="film &amp; video/drama"/>
    <x v="0"/>
    <s v="drama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x v="197"/>
    <b v="0"/>
    <n v="8"/>
    <b v="0"/>
    <s v="film &amp; video/drama"/>
    <x v="0"/>
    <s v="drama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x v="198"/>
    <b v="0"/>
    <n v="6"/>
    <b v="0"/>
    <s v="film &amp; video/drama"/>
    <x v="0"/>
    <s v="drama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x v="199"/>
    <b v="0"/>
    <n v="0"/>
    <b v="0"/>
    <s v="film &amp; video/drama"/>
    <x v="0"/>
    <s v="drama"/>
    <n v="0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x v="200"/>
    <b v="0"/>
    <n v="18"/>
    <b v="0"/>
    <s v="film &amp; video/drama"/>
    <x v="0"/>
    <s v="drama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x v="201"/>
    <b v="0"/>
    <n v="7"/>
    <b v="0"/>
    <s v="film &amp; video/drama"/>
    <x v="0"/>
    <s v="drama"/>
    <n v="54.29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x v="202"/>
    <b v="0"/>
    <n v="0"/>
    <b v="0"/>
    <s v="film &amp; video/drama"/>
    <x v="0"/>
    <s v="drama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x v="203"/>
    <b v="0"/>
    <n v="8"/>
    <b v="0"/>
    <s v="film &amp; video/drama"/>
    <x v="0"/>
    <s v="drama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x v="204"/>
    <b v="0"/>
    <n v="1293"/>
    <b v="0"/>
    <s v="film &amp; video/drama"/>
    <x v="0"/>
    <s v="drama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x v="205"/>
    <b v="0"/>
    <n v="17"/>
    <b v="0"/>
    <s v="film &amp; video/drama"/>
    <x v="0"/>
    <s v="drama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x v="206"/>
    <b v="0"/>
    <n v="0"/>
    <b v="0"/>
    <s v="film &amp; video/drama"/>
    <x v="0"/>
    <s v="drama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x v="207"/>
    <b v="0"/>
    <n v="13"/>
    <b v="0"/>
    <s v="film &amp; video/drama"/>
    <x v="0"/>
    <s v="drama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x v="208"/>
    <b v="0"/>
    <n v="0"/>
    <b v="0"/>
    <s v="film &amp; video/drama"/>
    <x v="0"/>
    <s v="drama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x v="209"/>
    <b v="0"/>
    <n v="0"/>
    <b v="0"/>
    <s v="film &amp; video/drama"/>
    <x v="0"/>
    <s v="drama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x v="210"/>
    <b v="0"/>
    <n v="33"/>
    <b v="0"/>
    <s v="film &amp; video/drama"/>
    <x v="0"/>
    <s v="drama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x v="211"/>
    <b v="0"/>
    <n v="12"/>
    <b v="0"/>
    <s v="film &amp; video/drama"/>
    <x v="0"/>
    <s v="drama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x v="212"/>
    <b v="0"/>
    <n v="1"/>
    <b v="0"/>
    <s v="film &amp; video/drama"/>
    <x v="0"/>
    <s v="drama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x v="213"/>
    <b v="0"/>
    <n v="1"/>
    <b v="0"/>
    <s v="film &amp; video/drama"/>
    <x v="0"/>
    <s v="drama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x v="214"/>
    <b v="0"/>
    <n v="1"/>
    <b v="0"/>
    <s v="film &amp; video/drama"/>
    <x v="0"/>
    <s v="drama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x v="215"/>
    <b v="0"/>
    <n v="1"/>
    <b v="0"/>
    <s v="film &amp; video/drama"/>
    <x v="0"/>
    <s v="drama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x v="216"/>
    <b v="0"/>
    <n v="84"/>
    <b v="0"/>
    <s v="film &amp; video/drama"/>
    <x v="0"/>
    <s v="drama"/>
    <n v="331.54"/>
    <x v="216"/>
    <d v="2015-04-22T22:00:37"/>
    <x v="0"/>
  </r>
  <r>
    <n v="217"/>
    <s v="Bitch"/>
    <s v="A roadmovie by paw"/>
    <n v="100000"/>
    <x v="172"/>
    <x v="2"/>
    <s v="SE"/>
    <s v="SEK"/>
    <n v="1419780149"/>
    <x v="217"/>
    <b v="0"/>
    <n v="38"/>
    <b v="0"/>
    <s v="film &amp; video/drama"/>
    <x v="0"/>
    <s v="drama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x v="218"/>
    <b v="0"/>
    <n v="1"/>
    <b v="0"/>
    <s v="film &amp; video/drama"/>
    <x v="0"/>
    <s v="drama"/>
    <n v="100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x v="219"/>
    <b v="0"/>
    <n v="76"/>
    <b v="0"/>
    <s v="film &amp; video/drama"/>
    <x v="0"/>
    <s v="drama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x v="220"/>
    <b v="0"/>
    <n v="3"/>
    <b v="0"/>
    <s v="film &amp; video/drama"/>
    <x v="0"/>
    <s v="drama"/>
    <n v="120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x v="221"/>
    <b v="0"/>
    <n v="0"/>
    <b v="0"/>
    <s v="film &amp; video/drama"/>
    <x v="0"/>
    <s v="drama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x v="222"/>
    <b v="0"/>
    <n v="2"/>
    <b v="0"/>
    <s v="film &amp; video/drama"/>
    <x v="0"/>
    <s v="drama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x v="223"/>
    <b v="0"/>
    <n v="0"/>
    <b v="0"/>
    <s v="film &amp; video/drama"/>
    <x v="0"/>
    <s v="drama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x v="224"/>
    <b v="0"/>
    <n v="0"/>
    <b v="0"/>
    <s v="film &amp; video/drama"/>
    <x v="0"/>
    <s v="drama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x v="225"/>
    <b v="0"/>
    <n v="0"/>
    <b v="0"/>
    <s v="film &amp; video/drama"/>
    <x v="0"/>
    <s v="drama"/>
    <n v="0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x v="226"/>
    <b v="0"/>
    <n v="2"/>
    <b v="0"/>
    <s v="film &amp; video/drama"/>
    <x v="0"/>
    <s v="drama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x v="227"/>
    <b v="0"/>
    <n v="0"/>
    <b v="0"/>
    <s v="film &amp; video/drama"/>
    <x v="0"/>
    <s v="drama"/>
    <n v="0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x v="228"/>
    <b v="0"/>
    <n v="0"/>
    <b v="0"/>
    <s v="film &amp; video/drama"/>
    <x v="0"/>
    <s v="drama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x v="229"/>
    <b v="0"/>
    <n v="0"/>
    <b v="0"/>
    <s v="film &amp; video/drama"/>
    <x v="0"/>
    <s v="drama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x v="230"/>
    <b v="0"/>
    <n v="2"/>
    <b v="0"/>
    <s v="film &amp; video/drama"/>
    <x v="0"/>
    <s v="drama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x v="231"/>
    <b v="0"/>
    <n v="0"/>
    <b v="0"/>
    <s v="film &amp; video/drama"/>
    <x v="0"/>
    <s v="drama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x v="232"/>
    <b v="0"/>
    <n v="7"/>
    <b v="0"/>
    <s v="film &amp; video/drama"/>
    <x v="0"/>
    <s v="drama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x v="233"/>
    <b v="0"/>
    <n v="0"/>
    <b v="0"/>
    <s v="film &amp; video/drama"/>
    <x v="0"/>
    <s v="drama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x v="234"/>
    <b v="0"/>
    <n v="5"/>
    <b v="0"/>
    <s v="film &amp; video/drama"/>
    <x v="0"/>
    <s v="drama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x v="235"/>
    <b v="0"/>
    <n v="0"/>
    <b v="0"/>
    <s v="film &amp; video/drama"/>
    <x v="0"/>
    <s v="drama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x v="236"/>
    <b v="0"/>
    <n v="0"/>
    <b v="0"/>
    <s v="film &amp; video/drama"/>
    <x v="0"/>
    <s v="drama"/>
    <n v="0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x v="237"/>
    <b v="0"/>
    <n v="1"/>
    <b v="0"/>
    <s v="film &amp; video/drama"/>
    <x v="0"/>
    <s v="drama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x v="238"/>
    <b v="0"/>
    <n v="0"/>
    <b v="0"/>
    <s v="film &amp; video/drama"/>
    <x v="0"/>
    <s v="drama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x v="239"/>
    <b v="0"/>
    <n v="5"/>
    <b v="0"/>
    <s v="film &amp; video/drama"/>
    <x v="0"/>
    <s v="drama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x v="240"/>
    <b v="1"/>
    <n v="137"/>
    <b v="1"/>
    <s v="film &amp; video/documentary"/>
    <x v="0"/>
    <s v="documentary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x v="241"/>
    <b v="1"/>
    <n v="376"/>
    <b v="1"/>
    <s v="film &amp; video/documentary"/>
    <x v="0"/>
    <s v="documentary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x v="242"/>
    <b v="1"/>
    <n v="202"/>
    <b v="1"/>
    <s v="film &amp; video/documentary"/>
    <x v="0"/>
    <s v="documentary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x v="243"/>
    <b v="1"/>
    <n v="328"/>
    <b v="1"/>
    <s v="film &amp; video/documentary"/>
    <x v="0"/>
    <s v="documentary"/>
    <n v="78.2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x v="183"/>
    <x v="0"/>
    <s v="US"/>
    <s v="USD"/>
    <n v="1268723160"/>
    <x v="244"/>
    <b v="1"/>
    <n v="84"/>
    <b v="1"/>
    <s v="film &amp; video/documentary"/>
    <x v="0"/>
    <s v="documentary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x v="245"/>
    <b v="1"/>
    <n v="96"/>
    <b v="1"/>
    <s v="film &amp; video/documentary"/>
    <x v="0"/>
    <s v="documentary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x v="246"/>
    <b v="1"/>
    <n v="223"/>
    <b v="1"/>
    <s v="film &amp; video/documentary"/>
    <x v="0"/>
    <s v="documentary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x v="247"/>
    <b v="1"/>
    <n v="62"/>
    <b v="1"/>
    <s v="film &amp; video/documentary"/>
    <x v="0"/>
    <s v="documentary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x v="248"/>
    <b v="1"/>
    <n v="146"/>
    <b v="1"/>
    <s v="film &amp; video/documentary"/>
    <x v="0"/>
    <s v="documentary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x v="249"/>
    <b v="1"/>
    <n v="235"/>
    <b v="1"/>
    <s v="film &amp; video/documentary"/>
    <x v="0"/>
    <s v="documentary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x v="250"/>
    <b v="1"/>
    <n v="437"/>
    <b v="1"/>
    <s v="film &amp; video/documentary"/>
    <x v="0"/>
    <s v="documentary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x v="251"/>
    <b v="1"/>
    <n v="77"/>
    <b v="1"/>
    <s v="film &amp; video/documentary"/>
    <x v="0"/>
    <s v="documentary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x v="252"/>
    <b v="1"/>
    <n v="108"/>
    <b v="1"/>
    <s v="film &amp; video/documentary"/>
    <x v="0"/>
    <s v="documentary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x v="253"/>
    <b v="1"/>
    <n v="7"/>
    <b v="1"/>
    <s v="film &amp; video/documentary"/>
    <x v="0"/>
    <s v="documentary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x v="254"/>
    <b v="1"/>
    <n v="314"/>
    <b v="1"/>
    <s v="film &amp; video/documentary"/>
    <x v="0"/>
    <s v="documentary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x v="255"/>
    <b v="1"/>
    <n v="188"/>
    <b v="1"/>
    <s v="film &amp; video/documentary"/>
    <x v="0"/>
    <s v="documentary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x v="256"/>
    <b v="1"/>
    <n v="275"/>
    <b v="1"/>
    <s v="film &amp; video/documentary"/>
    <x v="0"/>
    <s v="documentary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x v="257"/>
    <b v="1"/>
    <n v="560"/>
    <b v="1"/>
    <s v="film &amp; video/documentary"/>
    <x v="0"/>
    <s v="documentary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x v="258"/>
    <b v="1"/>
    <n v="688"/>
    <b v="1"/>
    <s v="film &amp; video/documentary"/>
    <x v="0"/>
    <s v="documentary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x v="259"/>
    <b v="1"/>
    <n v="942"/>
    <b v="1"/>
    <s v="film &amp; video/documentary"/>
    <x v="0"/>
    <s v="documentary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x v="260"/>
    <b v="1"/>
    <n v="88"/>
    <b v="1"/>
    <s v="film &amp; video/documentary"/>
    <x v="0"/>
    <s v="documentary"/>
    <n v="120.91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x v="261"/>
    <b v="1"/>
    <n v="220"/>
    <b v="1"/>
    <s v="film &amp; video/documentary"/>
    <x v="0"/>
    <s v="documentary"/>
    <n v="97.64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x v="262"/>
    <b v="1"/>
    <n v="145"/>
    <b v="1"/>
    <s v="film &amp; video/documentary"/>
    <x v="0"/>
    <s v="documentary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x v="263"/>
    <b v="1"/>
    <n v="963"/>
    <b v="1"/>
    <s v="film &amp; video/documentary"/>
    <x v="0"/>
    <s v="documentary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x v="264"/>
    <b v="1"/>
    <n v="91"/>
    <b v="1"/>
    <s v="film &amp; video/documentary"/>
    <x v="0"/>
    <s v="documentary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x v="265"/>
    <b v="1"/>
    <n v="58"/>
    <b v="1"/>
    <s v="film &amp; video/documentary"/>
    <x v="0"/>
    <s v="documentary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x v="266"/>
    <b v="1"/>
    <n v="36"/>
    <b v="1"/>
    <s v="film &amp; video/documentary"/>
    <x v="0"/>
    <s v="documentary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x v="267"/>
    <b v="1"/>
    <n v="165"/>
    <b v="1"/>
    <s v="film &amp; video/documentary"/>
    <x v="0"/>
    <s v="documentary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x v="268"/>
    <b v="1"/>
    <n v="111"/>
    <b v="1"/>
    <s v="film &amp; video/documentary"/>
    <x v="0"/>
    <s v="documentary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x v="269"/>
    <b v="1"/>
    <n v="1596"/>
    <b v="1"/>
    <s v="film &amp; video/documentary"/>
    <x v="0"/>
    <s v="documentary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x v="270"/>
    <b v="1"/>
    <n v="61"/>
    <b v="1"/>
    <s v="film &amp; video/documentary"/>
    <x v="0"/>
    <s v="documentary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x v="271"/>
    <b v="1"/>
    <n v="287"/>
    <b v="1"/>
    <s v="film &amp; video/documentary"/>
    <x v="0"/>
    <s v="documentary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x v="272"/>
    <b v="1"/>
    <n v="65"/>
    <b v="1"/>
    <s v="film &amp; video/documentary"/>
    <x v="0"/>
    <s v="documentary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x v="273"/>
    <b v="1"/>
    <n v="118"/>
    <b v="1"/>
    <s v="film &amp; video/documentary"/>
    <x v="0"/>
    <s v="documentary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x v="274"/>
    <b v="1"/>
    <n v="113"/>
    <b v="1"/>
    <s v="film &amp; video/documentary"/>
    <x v="0"/>
    <s v="documentary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x v="275"/>
    <b v="1"/>
    <n v="332"/>
    <b v="1"/>
    <s v="film &amp; video/documentary"/>
    <x v="0"/>
    <s v="documentary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x v="276"/>
    <b v="1"/>
    <n v="62"/>
    <b v="1"/>
    <s v="film &amp; video/documentary"/>
    <x v="0"/>
    <s v="documentary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x v="277"/>
    <b v="1"/>
    <n v="951"/>
    <b v="1"/>
    <s v="film &amp; video/documentary"/>
    <x v="0"/>
    <s v="documentary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x v="278"/>
    <b v="1"/>
    <n v="415"/>
    <b v="1"/>
    <s v="film &amp; video/documentary"/>
    <x v="0"/>
    <s v="documentary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x v="279"/>
    <b v="1"/>
    <n v="305"/>
    <b v="1"/>
    <s v="film &amp; video/documentary"/>
    <x v="0"/>
    <s v="documentary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x v="280"/>
    <b v="1"/>
    <n v="2139"/>
    <b v="1"/>
    <s v="film &amp; video/documentary"/>
    <x v="0"/>
    <s v="documentary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x v="281"/>
    <b v="1"/>
    <n v="79"/>
    <b v="1"/>
    <s v="film &amp; video/documentary"/>
    <x v="0"/>
    <s v="documentary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x v="282"/>
    <b v="1"/>
    <n v="179"/>
    <b v="1"/>
    <s v="film &amp; video/documentary"/>
    <x v="0"/>
    <s v="documentary"/>
    <n v="254.39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x v="283"/>
    <b v="1"/>
    <n v="202"/>
    <b v="1"/>
    <s v="film &amp; video/documentary"/>
    <x v="0"/>
    <s v="documentary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x v="284"/>
    <b v="1"/>
    <n v="760"/>
    <b v="1"/>
    <s v="film &amp; video/documentary"/>
    <x v="0"/>
    <s v="documentary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x v="285"/>
    <b v="1"/>
    <n v="563"/>
    <b v="1"/>
    <s v="film &amp; video/documentary"/>
    <x v="0"/>
    <s v="documentary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x v="286"/>
    <b v="1"/>
    <n v="135"/>
    <b v="1"/>
    <s v="film &amp; video/documentary"/>
    <x v="0"/>
    <s v="documentary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x v="287"/>
    <b v="1"/>
    <n v="290"/>
    <b v="1"/>
    <s v="film &amp; video/documentary"/>
    <x v="0"/>
    <s v="documentary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x v="288"/>
    <b v="1"/>
    <n v="447"/>
    <b v="1"/>
    <s v="film &amp; video/documentary"/>
    <x v="0"/>
    <s v="documentary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x v="289"/>
    <b v="1"/>
    <n v="232"/>
    <b v="1"/>
    <s v="film &amp; video/documentary"/>
    <x v="0"/>
    <s v="documentary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x v="290"/>
    <b v="1"/>
    <n v="168"/>
    <b v="1"/>
    <s v="film &amp; video/documentary"/>
    <x v="0"/>
    <s v="documentary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x v="291"/>
    <b v="1"/>
    <n v="128"/>
    <b v="1"/>
    <s v="film &amp; video/documentary"/>
    <x v="0"/>
    <s v="documentary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x v="292"/>
    <b v="1"/>
    <n v="493"/>
    <b v="1"/>
    <s v="film &amp; video/documentary"/>
    <x v="0"/>
    <s v="documentary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x v="293"/>
    <b v="1"/>
    <n v="131"/>
    <b v="1"/>
    <s v="film &amp; video/documentary"/>
    <x v="0"/>
    <s v="documentary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x v="294"/>
    <b v="1"/>
    <n v="50"/>
    <b v="1"/>
    <s v="film &amp; video/documentary"/>
    <x v="0"/>
    <s v="documentary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x v="295"/>
    <b v="1"/>
    <n v="665"/>
    <b v="1"/>
    <s v="film &amp; video/documentary"/>
    <x v="0"/>
    <s v="documentary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x v="296"/>
    <b v="1"/>
    <n v="129"/>
    <b v="1"/>
    <s v="film &amp; video/documentary"/>
    <x v="0"/>
    <s v="documentary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x v="297"/>
    <b v="1"/>
    <n v="142"/>
    <b v="1"/>
    <s v="film &amp; video/documentary"/>
    <x v="0"/>
    <s v="documentary"/>
    <n v="141.75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x v="298"/>
    <b v="1"/>
    <n v="2436"/>
    <b v="1"/>
    <s v="film &amp; video/documentary"/>
    <x v="0"/>
    <s v="documentary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x v="299"/>
    <b v="1"/>
    <n v="244"/>
    <b v="1"/>
    <s v="film &amp; video/documentary"/>
    <x v="0"/>
    <s v="documentary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x v="300"/>
    <b v="1"/>
    <n v="298"/>
    <b v="1"/>
    <s v="film &amp; video/documentary"/>
    <x v="0"/>
    <s v="documentary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x v="301"/>
    <b v="1"/>
    <n v="251"/>
    <b v="1"/>
    <s v="film &amp; video/documentary"/>
    <x v="0"/>
    <s v="documentary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x v="302"/>
    <b v="1"/>
    <n v="108"/>
    <b v="1"/>
    <s v="film &amp; video/documentary"/>
    <x v="0"/>
    <s v="documentary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x v="303"/>
    <b v="1"/>
    <n v="82"/>
    <b v="1"/>
    <s v="film &amp; video/documentary"/>
    <x v="0"/>
    <s v="documentary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x v="304"/>
    <b v="1"/>
    <n v="74"/>
    <b v="1"/>
    <s v="film &amp; video/documentary"/>
    <x v="0"/>
    <s v="documentary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x v="305"/>
    <b v="1"/>
    <n v="189"/>
    <b v="1"/>
    <s v="film &amp; video/documentary"/>
    <x v="0"/>
    <s v="documentary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x v="306"/>
    <b v="1"/>
    <n v="80"/>
    <b v="1"/>
    <s v="film &amp; video/documentary"/>
    <x v="0"/>
    <s v="documentary"/>
    <n v="36.61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x v="307"/>
    <b v="1"/>
    <n v="576"/>
    <b v="1"/>
    <s v="film &amp; video/documentary"/>
    <x v="0"/>
    <s v="documentary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x v="308"/>
    <b v="1"/>
    <n v="202"/>
    <b v="1"/>
    <s v="film &amp; video/documentary"/>
    <x v="0"/>
    <s v="documentary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x v="309"/>
    <b v="1"/>
    <n v="238"/>
    <b v="1"/>
    <s v="film &amp; video/documentary"/>
    <x v="0"/>
    <s v="documentary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x v="310"/>
    <b v="1"/>
    <n v="36"/>
    <b v="1"/>
    <s v="film &amp; video/documentary"/>
    <x v="0"/>
    <s v="documentary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x v="311"/>
    <b v="1"/>
    <n v="150"/>
    <b v="1"/>
    <s v="film &amp; video/documentary"/>
    <x v="0"/>
    <s v="documentary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x v="312"/>
    <b v="1"/>
    <n v="146"/>
    <b v="1"/>
    <s v="film &amp; video/documentary"/>
    <x v="0"/>
    <s v="documentary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x v="313"/>
    <b v="1"/>
    <n v="222"/>
    <b v="1"/>
    <s v="film &amp; video/documentary"/>
    <x v="0"/>
    <s v="documentary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x v="314"/>
    <b v="1"/>
    <n v="120"/>
    <b v="1"/>
    <s v="film &amp; video/documentary"/>
    <x v="0"/>
    <s v="documentary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x v="315"/>
    <b v="1"/>
    <n v="126"/>
    <b v="1"/>
    <s v="film &amp; video/documentary"/>
    <x v="0"/>
    <s v="documentary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x v="316"/>
    <b v="1"/>
    <n v="158"/>
    <b v="1"/>
    <s v="film &amp; video/documentary"/>
    <x v="0"/>
    <s v="documentary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x v="317"/>
    <b v="1"/>
    <n v="316"/>
    <b v="1"/>
    <s v="film &amp; video/documentary"/>
    <x v="0"/>
    <s v="documentary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x v="318"/>
    <b v="1"/>
    <n v="284"/>
    <b v="1"/>
    <s v="film &amp; video/documentary"/>
    <x v="0"/>
    <s v="documentary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x v="319"/>
    <b v="1"/>
    <n v="51"/>
    <b v="1"/>
    <s v="film &amp; video/documentary"/>
    <x v="0"/>
    <s v="documentary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x v="320"/>
    <b v="1"/>
    <n v="158"/>
    <b v="1"/>
    <s v="film &amp; video/documentary"/>
    <x v="0"/>
    <s v="documentary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x v="321"/>
    <b v="1"/>
    <n v="337"/>
    <b v="1"/>
    <s v="film &amp; video/documentary"/>
    <x v="0"/>
    <s v="documentary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x v="322"/>
    <b v="1"/>
    <n v="186"/>
    <b v="1"/>
    <s v="film &amp; video/documentary"/>
    <x v="0"/>
    <s v="documentary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x v="323"/>
    <b v="1"/>
    <n v="58"/>
    <b v="1"/>
    <s v="film &amp; video/documentary"/>
    <x v="0"/>
    <s v="documentary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x v="324"/>
    <b v="1"/>
    <n v="82"/>
    <b v="1"/>
    <s v="film &amp; video/documentary"/>
    <x v="0"/>
    <s v="documentary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x v="325"/>
    <b v="1"/>
    <n v="736"/>
    <b v="1"/>
    <s v="film &amp; video/documentary"/>
    <x v="0"/>
    <s v="documentary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x v="326"/>
    <b v="1"/>
    <n v="1151"/>
    <b v="1"/>
    <s v="film &amp; video/documentary"/>
    <x v="0"/>
    <s v="documentary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x v="327"/>
    <b v="1"/>
    <n v="34"/>
    <b v="1"/>
    <s v="film &amp; video/documentary"/>
    <x v="0"/>
    <s v="documentary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x v="328"/>
    <b v="1"/>
    <n v="498"/>
    <b v="1"/>
    <s v="film &amp; video/documentary"/>
    <x v="0"/>
    <s v="documentary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x v="329"/>
    <b v="1"/>
    <n v="167"/>
    <b v="1"/>
    <s v="film &amp; video/documentary"/>
    <x v="0"/>
    <s v="documentary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x v="330"/>
    <b v="1"/>
    <n v="340"/>
    <b v="1"/>
    <s v="film &amp; video/documentary"/>
    <x v="0"/>
    <s v="documentary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x v="331"/>
    <b v="1"/>
    <n v="438"/>
    <b v="1"/>
    <s v="film &amp; video/documentary"/>
    <x v="0"/>
    <s v="documentary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x v="332"/>
    <b v="1"/>
    <n v="555"/>
    <b v="1"/>
    <s v="film &amp; video/documentary"/>
    <x v="0"/>
    <s v="documentary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x v="333"/>
    <b v="1"/>
    <n v="266"/>
    <b v="1"/>
    <s v="film &amp; video/documentary"/>
    <x v="0"/>
    <s v="documentary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x v="334"/>
    <b v="1"/>
    <n v="69"/>
    <b v="1"/>
    <s v="film &amp; video/documentary"/>
    <x v="0"/>
    <s v="documentary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x v="335"/>
    <b v="1"/>
    <n v="80"/>
    <b v="1"/>
    <s v="film &amp; video/documentary"/>
    <x v="0"/>
    <s v="documentary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x v="336"/>
    <b v="1"/>
    <n v="493"/>
    <b v="1"/>
    <s v="film &amp; video/documentary"/>
    <x v="0"/>
    <s v="documentary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x v="337"/>
    <b v="1"/>
    <n v="31"/>
    <b v="1"/>
    <s v="film &amp; video/documentary"/>
    <x v="0"/>
    <s v="documentary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x v="338"/>
    <b v="1"/>
    <n v="236"/>
    <b v="1"/>
    <s v="film &amp; video/documentary"/>
    <x v="0"/>
    <s v="documentary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x v="339"/>
    <b v="1"/>
    <n v="89"/>
    <b v="1"/>
    <s v="film &amp; video/documentary"/>
    <x v="0"/>
    <s v="documentary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x v="340"/>
    <b v="1"/>
    <n v="299"/>
    <b v="1"/>
    <s v="film &amp; video/documentary"/>
    <x v="0"/>
    <s v="documentary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x v="341"/>
    <b v="1"/>
    <n v="55"/>
    <b v="1"/>
    <s v="film &amp; video/documentary"/>
    <x v="0"/>
    <s v="documentary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x v="342"/>
    <b v="1"/>
    <n v="325"/>
    <b v="1"/>
    <s v="film &amp; video/documentary"/>
    <x v="0"/>
    <s v="documentary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x v="343"/>
    <b v="1"/>
    <n v="524"/>
    <b v="1"/>
    <s v="film &amp; video/documentary"/>
    <x v="0"/>
    <s v="documentary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x v="344"/>
    <b v="1"/>
    <n v="285"/>
    <b v="1"/>
    <s v="film &amp; video/documentary"/>
    <x v="0"/>
    <s v="documentary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x v="345"/>
    <b v="1"/>
    <n v="179"/>
    <b v="1"/>
    <s v="film &amp; video/documentary"/>
    <x v="0"/>
    <s v="documentary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x v="346"/>
    <b v="1"/>
    <n v="188"/>
    <b v="1"/>
    <s v="film &amp; video/documentary"/>
    <x v="0"/>
    <s v="documentary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x v="347"/>
    <b v="1"/>
    <n v="379"/>
    <b v="1"/>
    <s v="film &amp; video/documentary"/>
    <x v="0"/>
    <s v="documentary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x v="348"/>
    <b v="1"/>
    <n v="119"/>
    <b v="1"/>
    <s v="film &amp; video/documentary"/>
    <x v="0"/>
    <s v="documentary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x v="349"/>
    <b v="1"/>
    <n v="167"/>
    <b v="1"/>
    <s v="film &amp; video/documentary"/>
    <x v="0"/>
    <s v="documentary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x v="350"/>
    <b v="1"/>
    <n v="221"/>
    <b v="1"/>
    <s v="film &amp; video/documentary"/>
    <x v="0"/>
    <s v="documentary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x v="351"/>
    <b v="1"/>
    <n v="964"/>
    <b v="1"/>
    <s v="film &amp; video/documentary"/>
    <x v="0"/>
    <s v="documentary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x v="352"/>
    <b v="1"/>
    <n v="286"/>
    <b v="1"/>
    <s v="film &amp; video/documentary"/>
    <x v="0"/>
    <s v="documentary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x v="353"/>
    <b v="1"/>
    <n v="613"/>
    <b v="1"/>
    <s v="film &amp; video/documentary"/>
    <x v="0"/>
    <s v="documentary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x v="354"/>
    <b v="1"/>
    <n v="29"/>
    <b v="1"/>
    <s v="film &amp; video/documentary"/>
    <x v="0"/>
    <s v="documentary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x v="355"/>
    <b v="1"/>
    <n v="165"/>
    <b v="1"/>
    <s v="film &amp; video/documentary"/>
    <x v="0"/>
    <s v="documentary"/>
    <n v="246.61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x v="356"/>
    <b v="1"/>
    <n v="97"/>
    <b v="1"/>
    <s v="film &amp; video/documentary"/>
    <x v="0"/>
    <s v="documentary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x v="357"/>
    <b v="1"/>
    <n v="303"/>
    <b v="1"/>
    <s v="film &amp; video/documentary"/>
    <x v="0"/>
    <s v="documentary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x v="358"/>
    <b v="1"/>
    <n v="267"/>
    <b v="1"/>
    <s v="film &amp; video/documentary"/>
    <x v="0"/>
    <s v="documentary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x v="359"/>
    <b v="1"/>
    <n v="302"/>
    <b v="1"/>
    <s v="film &amp; video/documentary"/>
    <x v="0"/>
    <s v="documentary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x v="360"/>
    <b v="0"/>
    <n v="87"/>
    <b v="1"/>
    <s v="film &amp; video/documentary"/>
    <x v="0"/>
    <s v="documentary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x v="361"/>
    <b v="0"/>
    <n v="354"/>
    <b v="1"/>
    <s v="film &amp; video/documentary"/>
    <x v="0"/>
    <s v="documentary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x v="362"/>
    <b v="0"/>
    <n v="86"/>
    <b v="1"/>
    <s v="film &amp; video/documentary"/>
    <x v="0"/>
    <s v="documentary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x v="363"/>
    <b v="0"/>
    <n v="26"/>
    <b v="1"/>
    <s v="film &amp; video/documentary"/>
    <x v="0"/>
    <s v="documentary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x v="364"/>
    <b v="0"/>
    <n v="113"/>
    <b v="1"/>
    <s v="film &amp; video/documentary"/>
    <x v="0"/>
    <s v="documentary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x v="365"/>
    <b v="0"/>
    <n v="65"/>
    <b v="1"/>
    <s v="film &amp; video/documentary"/>
    <x v="0"/>
    <s v="documentary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x v="366"/>
    <b v="0"/>
    <n v="134"/>
    <b v="1"/>
    <s v="film &amp; video/documentary"/>
    <x v="0"/>
    <s v="documentary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x v="367"/>
    <b v="0"/>
    <n v="119"/>
    <b v="1"/>
    <s v="film &amp; video/documentary"/>
    <x v="0"/>
    <s v="documentary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x v="368"/>
    <b v="0"/>
    <n v="159"/>
    <b v="1"/>
    <s v="film &amp; video/documentary"/>
    <x v="0"/>
    <s v="documentary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x v="369"/>
    <b v="0"/>
    <n v="167"/>
    <b v="1"/>
    <s v="film &amp; video/documentary"/>
    <x v="0"/>
    <s v="documentary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x v="370"/>
    <b v="0"/>
    <n v="43"/>
    <b v="1"/>
    <s v="film &amp; video/documentary"/>
    <x v="0"/>
    <s v="documentary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x v="371"/>
    <b v="0"/>
    <n v="1062"/>
    <b v="1"/>
    <s v="film &amp; video/documentary"/>
    <x v="0"/>
    <s v="documentary"/>
    <n v="161.26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x v="372"/>
    <b v="0"/>
    <n v="9"/>
    <b v="1"/>
    <s v="film &amp; video/documentary"/>
    <x v="0"/>
    <s v="documentary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x v="373"/>
    <b v="0"/>
    <n v="89"/>
    <b v="1"/>
    <s v="film &amp; video/documentary"/>
    <x v="0"/>
    <s v="documentary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x v="374"/>
    <b v="0"/>
    <n v="174"/>
    <b v="1"/>
    <s v="film &amp; video/documentary"/>
    <x v="0"/>
    <s v="documentary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x v="375"/>
    <b v="0"/>
    <n v="14"/>
    <b v="1"/>
    <s v="film &amp; video/documentary"/>
    <x v="0"/>
    <s v="documentary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x v="376"/>
    <b v="0"/>
    <n v="48"/>
    <b v="1"/>
    <s v="film &amp; video/documentary"/>
    <x v="0"/>
    <s v="documentary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x v="377"/>
    <b v="0"/>
    <n v="133"/>
    <b v="1"/>
    <s v="film &amp; video/documentary"/>
    <x v="0"/>
    <s v="documentary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x v="378"/>
    <b v="0"/>
    <n v="83"/>
    <b v="1"/>
    <s v="film &amp; video/documentary"/>
    <x v="0"/>
    <s v="documentary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x v="379"/>
    <b v="0"/>
    <n v="149"/>
    <b v="1"/>
    <s v="film &amp; video/documentary"/>
    <x v="0"/>
    <s v="documentary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x v="380"/>
    <b v="0"/>
    <n v="49"/>
    <b v="1"/>
    <s v="film &amp; video/documentary"/>
    <x v="0"/>
    <s v="documentary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x v="381"/>
    <b v="0"/>
    <n v="251"/>
    <b v="1"/>
    <s v="film &amp; video/documentary"/>
    <x v="0"/>
    <s v="documentary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x v="382"/>
    <b v="0"/>
    <n v="22"/>
    <b v="1"/>
    <s v="film &amp; video/documentary"/>
    <x v="0"/>
    <s v="documentary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x v="383"/>
    <b v="0"/>
    <n v="48"/>
    <b v="1"/>
    <s v="film &amp; video/documentary"/>
    <x v="0"/>
    <s v="documentary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x v="384"/>
    <b v="0"/>
    <n v="383"/>
    <b v="1"/>
    <s v="film &amp; video/documentary"/>
    <x v="0"/>
    <s v="documentary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x v="385"/>
    <b v="0"/>
    <n v="237"/>
    <b v="1"/>
    <s v="film &amp; video/documentary"/>
    <x v="0"/>
    <s v="documentary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x v="386"/>
    <b v="0"/>
    <n v="13"/>
    <b v="1"/>
    <s v="film &amp; video/documentary"/>
    <x v="0"/>
    <s v="documentary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x v="387"/>
    <b v="0"/>
    <n v="562"/>
    <b v="1"/>
    <s v="film &amp; video/documentary"/>
    <x v="0"/>
    <s v="documentary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x v="388"/>
    <b v="0"/>
    <n v="71"/>
    <b v="1"/>
    <s v="film &amp; video/documentary"/>
    <x v="0"/>
    <s v="documentary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x v="389"/>
    <b v="0"/>
    <n v="1510"/>
    <b v="1"/>
    <s v="film &amp; video/documentary"/>
    <x v="0"/>
    <s v="documentary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x v="390"/>
    <b v="0"/>
    <n v="14"/>
    <b v="1"/>
    <s v="film &amp; video/documentary"/>
    <x v="0"/>
    <s v="documentary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x v="391"/>
    <b v="0"/>
    <n v="193"/>
    <b v="1"/>
    <s v="film &amp; video/documentary"/>
    <x v="0"/>
    <s v="documentary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x v="392"/>
    <b v="0"/>
    <n v="206"/>
    <b v="1"/>
    <s v="film &amp; video/documentary"/>
    <x v="0"/>
    <s v="documentary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x v="393"/>
    <b v="0"/>
    <n v="351"/>
    <b v="1"/>
    <s v="film &amp; video/documentary"/>
    <x v="0"/>
    <s v="documentary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x v="394"/>
    <b v="0"/>
    <n v="50"/>
    <b v="1"/>
    <s v="film &amp; video/documentary"/>
    <x v="0"/>
    <s v="documentary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x v="395"/>
    <b v="0"/>
    <n v="184"/>
    <b v="1"/>
    <s v="film &amp; video/documentary"/>
    <x v="0"/>
    <s v="documentary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x v="396"/>
    <b v="0"/>
    <n v="196"/>
    <b v="1"/>
    <s v="film &amp; video/documentary"/>
    <x v="0"/>
    <s v="documentary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x v="397"/>
    <b v="0"/>
    <n v="229"/>
    <b v="1"/>
    <s v="film &amp; video/documentary"/>
    <x v="0"/>
    <s v="documentary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x v="398"/>
    <b v="0"/>
    <n v="67"/>
    <b v="1"/>
    <s v="film &amp; video/documentary"/>
    <x v="0"/>
    <s v="documentary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x v="399"/>
    <b v="0"/>
    <n v="95"/>
    <b v="1"/>
    <s v="film &amp; video/documentary"/>
    <x v="0"/>
    <s v="documentary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x v="400"/>
    <b v="0"/>
    <n v="62"/>
    <b v="1"/>
    <s v="film &amp; video/documentary"/>
    <x v="0"/>
    <s v="documentary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x v="401"/>
    <b v="0"/>
    <n v="73"/>
    <b v="1"/>
    <s v="film &amp; video/documentary"/>
    <x v="0"/>
    <s v="documentary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x v="402"/>
    <b v="0"/>
    <n v="43"/>
    <b v="1"/>
    <s v="film &amp; video/documentary"/>
    <x v="0"/>
    <s v="documentary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x v="403"/>
    <b v="0"/>
    <n v="70"/>
    <b v="1"/>
    <s v="film &amp; video/documentary"/>
    <x v="0"/>
    <s v="documentary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x v="404"/>
    <b v="0"/>
    <n v="271"/>
    <b v="1"/>
    <s v="film &amp; video/documentary"/>
    <x v="0"/>
    <s v="documentary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x v="405"/>
    <b v="0"/>
    <n v="55"/>
    <b v="1"/>
    <s v="film &amp; video/documentary"/>
    <x v="0"/>
    <s v="documentary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x v="406"/>
    <b v="0"/>
    <n v="35"/>
    <b v="1"/>
    <s v="film &amp; video/documentary"/>
    <x v="0"/>
    <s v="documentary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x v="407"/>
    <b v="0"/>
    <n v="22"/>
    <b v="1"/>
    <s v="film &amp; video/documentary"/>
    <x v="0"/>
    <s v="documentary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x v="408"/>
    <b v="0"/>
    <n v="38"/>
    <b v="1"/>
    <s v="film &amp; video/documentary"/>
    <x v="0"/>
    <s v="documentary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x v="409"/>
    <b v="0"/>
    <n v="15"/>
    <b v="1"/>
    <s v="film &amp; video/documentary"/>
    <x v="0"/>
    <s v="documentary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x v="410"/>
    <b v="0"/>
    <n v="7"/>
    <b v="1"/>
    <s v="film &amp; video/documentary"/>
    <x v="0"/>
    <s v="documentary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x v="411"/>
    <b v="0"/>
    <n v="241"/>
    <b v="1"/>
    <s v="film &amp; video/documentary"/>
    <x v="0"/>
    <s v="documentary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x v="412"/>
    <b v="0"/>
    <n v="55"/>
    <b v="1"/>
    <s v="film &amp; video/documentary"/>
    <x v="0"/>
    <s v="documentary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x v="413"/>
    <b v="0"/>
    <n v="171"/>
    <b v="1"/>
    <s v="film &amp; video/documentary"/>
    <x v="0"/>
    <s v="documentary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x v="414"/>
    <b v="0"/>
    <n v="208"/>
    <b v="1"/>
    <s v="film &amp; video/documentary"/>
    <x v="0"/>
    <s v="documentary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x v="415"/>
    <b v="0"/>
    <n v="21"/>
    <b v="1"/>
    <s v="film &amp; video/documentary"/>
    <x v="0"/>
    <s v="documentary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x v="416"/>
    <b v="0"/>
    <n v="25"/>
    <b v="1"/>
    <s v="film &amp; video/documentary"/>
    <x v="0"/>
    <s v="documentary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x v="417"/>
    <b v="0"/>
    <n v="52"/>
    <b v="1"/>
    <s v="film &amp; video/documentary"/>
    <x v="0"/>
    <s v="documentary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x v="418"/>
    <b v="0"/>
    <n v="104"/>
    <b v="1"/>
    <s v="film &amp; video/documentary"/>
    <x v="0"/>
    <s v="documentary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x v="419"/>
    <b v="0"/>
    <n v="73"/>
    <b v="1"/>
    <s v="film &amp; video/documentary"/>
    <x v="0"/>
    <s v="documentary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x v="420"/>
    <b v="0"/>
    <n v="3"/>
    <b v="0"/>
    <s v="film &amp; video/animation"/>
    <x v="0"/>
    <s v="animation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x v="421"/>
    <b v="0"/>
    <n v="6"/>
    <b v="0"/>
    <s v="film &amp; video/animation"/>
    <x v="0"/>
    <s v="animation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x v="422"/>
    <b v="0"/>
    <n v="12"/>
    <b v="0"/>
    <s v="film &amp; video/animation"/>
    <x v="0"/>
    <s v="animation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x v="423"/>
    <b v="0"/>
    <n v="13"/>
    <b v="0"/>
    <s v="film &amp; video/animation"/>
    <x v="0"/>
    <s v="animation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x v="424"/>
    <b v="0"/>
    <n v="5"/>
    <b v="0"/>
    <s v="film &amp; video/animation"/>
    <x v="0"/>
    <s v="animation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x v="425"/>
    <b v="0"/>
    <n v="2"/>
    <b v="0"/>
    <s v="film &amp; video/animation"/>
    <x v="0"/>
    <s v="animation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x v="426"/>
    <b v="0"/>
    <n v="8"/>
    <b v="0"/>
    <s v="film &amp; video/animation"/>
    <x v="0"/>
    <s v="animation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x v="427"/>
    <b v="0"/>
    <n v="0"/>
    <b v="0"/>
    <s v="film &amp; video/animation"/>
    <x v="0"/>
    <s v="animation"/>
    <n v="0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x v="428"/>
    <b v="0"/>
    <n v="13"/>
    <b v="0"/>
    <s v="film &amp; video/animation"/>
    <x v="0"/>
    <s v="animation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x v="429"/>
    <b v="0"/>
    <n v="0"/>
    <b v="0"/>
    <s v="film &amp; video/animation"/>
    <x v="0"/>
    <s v="animation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x v="430"/>
    <b v="0"/>
    <n v="5"/>
    <b v="0"/>
    <s v="film &amp; video/animation"/>
    <x v="0"/>
    <s v="animation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x v="431"/>
    <b v="0"/>
    <n v="8"/>
    <b v="0"/>
    <s v="film &amp; video/animation"/>
    <x v="0"/>
    <s v="animation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x v="432"/>
    <b v="0"/>
    <n v="8"/>
    <b v="0"/>
    <s v="film &amp; video/animation"/>
    <x v="0"/>
    <s v="animation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x v="433"/>
    <b v="0"/>
    <n v="0"/>
    <b v="0"/>
    <s v="film &amp; video/animation"/>
    <x v="0"/>
    <s v="animation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x v="434"/>
    <b v="0"/>
    <n v="2"/>
    <b v="0"/>
    <s v="film &amp; video/animation"/>
    <x v="0"/>
    <s v="animation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x v="435"/>
    <b v="0"/>
    <n v="3"/>
    <b v="0"/>
    <s v="film &amp; video/animation"/>
    <x v="0"/>
    <s v="animation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x v="436"/>
    <b v="0"/>
    <n v="0"/>
    <b v="0"/>
    <s v="film &amp; video/animation"/>
    <x v="0"/>
    <s v="animation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x v="437"/>
    <b v="0"/>
    <n v="0"/>
    <b v="0"/>
    <s v="film &amp; video/animation"/>
    <x v="0"/>
    <s v="animation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x v="438"/>
    <b v="0"/>
    <n v="11"/>
    <b v="0"/>
    <s v="film &amp; video/animation"/>
    <x v="0"/>
    <s v="animation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x v="439"/>
    <b v="0"/>
    <n v="0"/>
    <b v="0"/>
    <s v="film &amp; video/animation"/>
    <x v="0"/>
    <s v="animation"/>
    <n v="0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x v="440"/>
    <b v="0"/>
    <n v="1"/>
    <b v="0"/>
    <s v="film &amp; video/animation"/>
    <x v="0"/>
    <s v="animation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x v="441"/>
    <b v="0"/>
    <n v="0"/>
    <b v="0"/>
    <s v="film &amp; video/animation"/>
    <x v="0"/>
    <s v="animation"/>
    <n v="0"/>
    <x v="441"/>
    <d v="2013-11-02T19:03:16"/>
    <x v="4"/>
  </r>
  <r>
    <n v="442"/>
    <s v="The Paranormal Idiot"/>
    <s v="Doomsday is here"/>
    <n v="17000"/>
    <x v="368"/>
    <x v="2"/>
    <s v="US"/>
    <s v="USD"/>
    <n v="1424380783"/>
    <x v="442"/>
    <b v="0"/>
    <n v="17"/>
    <b v="0"/>
    <s v="film &amp; video/animation"/>
    <x v="0"/>
    <s v="animation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x v="443"/>
    <b v="0"/>
    <n v="2"/>
    <b v="0"/>
    <s v="film &amp; video/animation"/>
    <x v="0"/>
    <s v="animation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x v="444"/>
    <b v="0"/>
    <n v="1"/>
    <b v="0"/>
    <s v="film &amp; video/animation"/>
    <x v="0"/>
    <s v="animation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x v="445"/>
    <b v="0"/>
    <n v="2"/>
    <b v="0"/>
    <s v="film &amp; video/animation"/>
    <x v="0"/>
    <s v="animation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x v="446"/>
    <b v="0"/>
    <n v="16"/>
    <b v="0"/>
    <s v="film &amp; video/animation"/>
    <x v="0"/>
    <s v="animation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x v="447"/>
    <b v="0"/>
    <n v="1"/>
    <b v="0"/>
    <s v="film &amp; video/animation"/>
    <x v="0"/>
    <s v="animation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x v="448"/>
    <b v="0"/>
    <n v="4"/>
    <b v="0"/>
    <s v="film &amp; video/animation"/>
    <x v="0"/>
    <s v="animation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x v="449"/>
    <b v="0"/>
    <n v="5"/>
    <b v="0"/>
    <s v="film &amp; video/animation"/>
    <x v="0"/>
    <s v="animation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x v="450"/>
    <b v="0"/>
    <n v="7"/>
    <b v="0"/>
    <s v="film &amp; video/animation"/>
    <x v="0"/>
    <s v="animation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x v="451"/>
    <b v="0"/>
    <n v="0"/>
    <b v="0"/>
    <s v="film &amp; video/animation"/>
    <x v="0"/>
    <s v="animation"/>
    <n v="0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x v="452"/>
    <b v="0"/>
    <n v="12"/>
    <b v="0"/>
    <s v="film &amp; video/animation"/>
    <x v="0"/>
    <s v="animation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x v="453"/>
    <b v="0"/>
    <n v="2"/>
    <b v="0"/>
    <s v="film &amp; video/animation"/>
    <x v="0"/>
    <s v="animation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x v="454"/>
    <b v="0"/>
    <n v="5"/>
    <b v="0"/>
    <s v="film &amp; video/animation"/>
    <x v="0"/>
    <s v="animation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x v="455"/>
    <b v="0"/>
    <n v="2"/>
    <b v="0"/>
    <s v="film &amp; video/animation"/>
    <x v="0"/>
    <s v="animation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x v="456"/>
    <b v="0"/>
    <n v="3"/>
    <b v="0"/>
    <s v="film &amp; video/animation"/>
    <x v="0"/>
    <s v="animation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x v="457"/>
    <b v="0"/>
    <n v="0"/>
    <b v="0"/>
    <s v="film &amp; video/animation"/>
    <x v="0"/>
    <s v="animation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x v="458"/>
    <b v="0"/>
    <n v="49"/>
    <b v="0"/>
    <s v="film &amp; video/animation"/>
    <x v="0"/>
    <s v="animation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x v="459"/>
    <b v="0"/>
    <n v="1"/>
    <b v="0"/>
    <s v="film &amp; video/animation"/>
    <x v="0"/>
    <s v="animation"/>
    <n v="25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x v="460"/>
    <b v="0"/>
    <n v="2"/>
    <b v="0"/>
    <s v="film &amp; video/animation"/>
    <x v="0"/>
    <s v="animation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x v="461"/>
    <b v="0"/>
    <n v="0"/>
    <b v="0"/>
    <s v="film &amp; video/animation"/>
    <x v="0"/>
    <s v="animation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x v="462"/>
    <b v="0"/>
    <n v="0"/>
    <b v="0"/>
    <s v="film &amp; video/animation"/>
    <x v="0"/>
    <s v="animation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x v="463"/>
    <b v="0"/>
    <n v="11"/>
    <b v="0"/>
    <s v="film &amp; video/animation"/>
    <x v="0"/>
    <s v="animation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x v="464"/>
    <b v="0"/>
    <n v="1"/>
    <b v="0"/>
    <s v="film &amp; video/animation"/>
    <x v="0"/>
    <s v="animation"/>
    <n v="1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x v="465"/>
    <b v="0"/>
    <n v="8"/>
    <b v="0"/>
    <s v="film &amp; video/animation"/>
    <x v="0"/>
    <s v="animation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x v="466"/>
    <b v="0"/>
    <n v="5"/>
    <b v="0"/>
    <s v="film &amp; video/animation"/>
    <x v="0"/>
    <s v="animation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x v="467"/>
    <b v="0"/>
    <n v="39"/>
    <b v="0"/>
    <s v="film &amp; video/animation"/>
    <x v="0"/>
    <s v="animation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x v="468"/>
    <b v="0"/>
    <n v="0"/>
    <b v="0"/>
    <s v="film &amp; video/animation"/>
    <x v="0"/>
    <s v="animation"/>
    <n v="0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x v="469"/>
    <b v="0"/>
    <n v="0"/>
    <b v="0"/>
    <s v="film &amp; video/animation"/>
    <x v="0"/>
    <s v="animation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x v="470"/>
    <b v="0"/>
    <n v="2"/>
    <b v="0"/>
    <s v="film &amp; video/animation"/>
    <x v="0"/>
    <s v="animation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x v="471"/>
    <b v="0"/>
    <n v="170"/>
    <b v="0"/>
    <s v="film &amp; video/animation"/>
    <x v="0"/>
    <s v="animation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x v="472"/>
    <b v="0"/>
    <n v="5"/>
    <b v="0"/>
    <s v="film &amp; video/animation"/>
    <x v="0"/>
    <s v="animation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x v="473"/>
    <b v="0"/>
    <n v="14"/>
    <b v="0"/>
    <s v="film &amp; video/animation"/>
    <x v="0"/>
    <s v="animation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x v="474"/>
    <b v="0"/>
    <n v="1"/>
    <b v="0"/>
    <s v="film &amp; video/animation"/>
    <x v="0"/>
    <s v="animation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x v="475"/>
    <b v="0"/>
    <n v="0"/>
    <b v="0"/>
    <s v="film &amp; video/animation"/>
    <x v="0"/>
    <s v="animation"/>
    <n v="0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x v="476"/>
    <b v="0"/>
    <n v="124"/>
    <b v="0"/>
    <s v="film &amp; video/animation"/>
    <x v="0"/>
    <s v="animation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x v="477"/>
    <b v="0"/>
    <n v="0"/>
    <b v="0"/>
    <s v="film &amp; video/animation"/>
    <x v="0"/>
    <s v="animation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x v="478"/>
    <b v="0"/>
    <n v="0"/>
    <b v="0"/>
    <s v="film &amp; video/animation"/>
    <x v="0"/>
    <s v="animation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x v="479"/>
    <b v="0"/>
    <n v="55"/>
    <b v="0"/>
    <s v="film &amp; video/animation"/>
    <x v="0"/>
    <s v="animation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x v="480"/>
    <b v="0"/>
    <n v="140"/>
    <b v="0"/>
    <s v="film &amp; video/animation"/>
    <x v="0"/>
    <s v="animation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x v="481"/>
    <b v="0"/>
    <n v="21"/>
    <b v="0"/>
    <s v="film &amp; video/animation"/>
    <x v="0"/>
    <s v="animation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x v="482"/>
    <b v="0"/>
    <n v="1"/>
    <b v="0"/>
    <s v="film &amp; video/animation"/>
    <x v="0"/>
    <s v="animation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x v="483"/>
    <b v="0"/>
    <n v="147"/>
    <b v="0"/>
    <s v="film &amp; video/animation"/>
    <x v="0"/>
    <s v="animation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x v="484"/>
    <b v="0"/>
    <n v="11"/>
    <b v="0"/>
    <s v="film &amp; video/animation"/>
    <x v="0"/>
    <s v="animation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x v="485"/>
    <b v="0"/>
    <n v="125"/>
    <b v="0"/>
    <s v="film &amp; video/animation"/>
    <x v="0"/>
    <s v="animation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x v="486"/>
    <b v="0"/>
    <n v="1"/>
    <b v="0"/>
    <s v="film &amp; video/animation"/>
    <x v="0"/>
    <s v="animation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x v="487"/>
    <b v="0"/>
    <n v="0"/>
    <b v="0"/>
    <s v="film &amp; video/animation"/>
    <x v="0"/>
    <s v="animation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x v="488"/>
    <b v="0"/>
    <n v="0"/>
    <b v="0"/>
    <s v="film &amp; video/animation"/>
    <x v="0"/>
    <s v="animation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x v="489"/>
    <b v="0"/>
    <n v="3"/>
    <b v="0"/>
    <s v="film &amp; video/animation"/>
    <x v="0"/>
    <s v="animation"/>
    <n v="71.67"/>
    <x v="489"/>
    <d v="2012-01-05T11:33:00"/>
    <x v="6"/>
  </r>
  <r>
    <n v="490"/>
    <s v="PROJECT IS CANCELLED"/>
    <s v="Cancelled"/>
    <n v="1000"/>
    <x v="117"/>
    <x v="2"/>
    <s v="US"/>
    <s v="USD"/>
    <n v="1345677285"/>
    <x v="490"/>
    <b v="0"/>
    <n v="0"/>
    <b v="0"/>
    <s v="film &amp; video/animation"/>
    <x v="0"/>
    <s v="animation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x v="491"/>
    <b v="0"/>
    <n v="0"/>
    <b v="0"/>
    <s v="film &amp; video/animation"/>
    <x v="0"/>
    <s v="animation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x v="492"/>
    <b v="0"/>
    <n v="0"/>
    <b v="0"/>
    <s v="film &amp; video/animation"/>
    <x v="0"/>
    <s v="animation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x v="493"/>
    <b v="0"/>
    <n v="0"/>
    <b v="0"/>
    <s v="film &amp; video/animation"/>
    <x v="0"/>
    <s v="animation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x v="494"/>
    <b v="0"/>
    <n v="3"/>
    <b v="0"/>
    <s v="film &amp; video/animation"/>
    <x v="0"/>
    <s v="animation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x v="495"/>
    <b v="0"/>
    <n v="0"/>
    <b v="0"/>
    <s v="film &amp; video/animation"/>
    <x v="0"/>
    <s v="animation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x v="496"/>
    <b v="0"/>
    <n v="1"/>
    <b v="0"/>
    <s v="film &amp; video/animation"/>
    <x v="0"/>
    <s v="animation"/>
    <n v="1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x v="497"/>
    <b v="0"/>
    <n v="3"/>
    <b v="0"/>
    <s v="film &amp; video/animation"/>
    <x v="0"/>
    <s v="animation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x v="498"/>
    <b v="0"/>
    <n v="22"/>
    <b v="0"/>
    <s v="film &amp; video/animation"/>
    <x v="0"/>
    <s v="animation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x v="499"/>
    <b v="0"/>
    <n v="26"/>
    <b v="0"/>
    <s v="film &amp; video/animation"/>
    <x v="0"/>
    <s v="animation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x v="500"/>
    <b v="0"/>
    <n v="4"/>
    <b v="0"/>
    <s v="film &amp; video/animation"/>
    <x v="0"/>
    <s v="animation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x v="501"/>
    <b v="0"/>
    <n v="0"/>
    <b v="0"/>
    <s v="film &amp; video/animation"/>
    <x v="0"/>
    <s v="animation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x v="502"/>
    <b v="0"/>
    <n v="4"/>
    <b v="0"/>
    <s v="film &amp; video/animation"/>
    <x v="0"/>
    <s v="animation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x v="503"/>
    <b v="0"/>
    <n v="9"/>
    <b v="0"/>
    <s v="film &amp; video/animation"/>
    <x v="0"/>
    <s v="animation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x v="504"/>
    <b v="0"/>
    <n v="5"/>
    <b v="0"/>
    <s v="film &amp; video/animation"/>
    <x v="0"/>
    <s v="animation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x v="505"/>
    <b v="0"/>
    <n v="14"/>
    <b v="0"/>
    <s v="film &amp; video/animation"/>
    <x v="0"/>
    <s v="animation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x v="506"/>
    <b v="0"/>
    <n v="1"/>
    <b v="0"/>
    <s v="film &amp; video/animation"/>
    <x v="0"/>
    <s v="animation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x v="507"/>
    <b v="0"/>
    <n v="10"/>
    <b v="0"/>
    <s v="film &amp; video/animation"/>
    <x v="0"/>
    <s v="animation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x v="508"/>
    <b v="0"/>
    <n v="3"/>
    <b v="0"/>
    <s v="film &amp; video/animation"/>
    <x v="0"/>
    <s v="animation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x v="509"/>
    <b v="0"/>
    <n v="1"/>
    <b v="0"/>
    <s v="film &amp; video/animation"/>
    <x v="0"/>
    <s v="animation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x v="510"/>
    <b v="0"/>
    <n v="0"/>
    <b v="0"/>
    <s v="film &amp; video/animation"/>
    <x v="0"/>
    <s v="animation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x v="511"/>
    <b v="0"/>
    <n v="5"/>
    <b v="0"/>
    <s v="film &amp; video/animation"/>
    <x v="0"/>
    <s v="animation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x v="512"/>
    <b v="0"/>
    <n v="2"/>
    <b v="0"/>
    <s v="film &amp; video/animation"/>
    <x v="0"/>
    <s v="animation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x v="513"/>
    <b v="0"/>
    <n v="68"/>
    <b v="0"/>
    <s v="film &amp; video/animation"/>
    <x v="0"/>
    <s v="animation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x v="514"/>
    <b v="0"/>
    <n v="3"/>
    <b v="0"/>
    <s v="film &amp; video/animation"/>
    <x v="0"/>
    <s v="animation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x v="515"/>
    <b v="0"/>
    <n v="34"/>
    <b v="0"/>
    <s v="film &amp; video/animation"/>
    <x v="0"/>
    <s v="animation"/>
    <n v="725.03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x v="516"/>
    <b v="0"/>
    <n v="0"/>
    <b v="0"/>
    <s v="film &amp; video/animation"/>
    <x v="0"/>
    <s v="animation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x v="517"/>
    <b v="0"/>
    <n v="3"/>
    <b v="0"/>
    <s v="film &amp; video/animation"/>
    <x v="0"/>
    <s v="animation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x v="518"/>
    <b v="0"/>
    <n v="0"/>
    <b v="0"/>
    <s v="film &amp; video/animation"/>
    <x v="0"/>
    <s v="animation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x v="519"/>
    <b v="0"/>
    <n v="70"/>
    <b v="0"/>
    <s v="film &amp; video/animation"/>
    <x v="0"/>
    <s v="animation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x v="520"/>
    <b v="0"/>
    <n v="34"/>
    <b v="1"/>
    <s v="theater/plays"/>
    <x v="1"/>
    <s v="plays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x v="521"/>
    <b v="0"/>
    <n v="56"/>
    <b v="1"/>
    <s v="theater/plays"/>
    <x v="1"/>
    <s v="plays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x v="522"/>
    <b v="0"/>
    <n v="31"/>
    <b v="1"/>
    <s v="theater/plays"/>
    <x v="1"/>
    <s v="plays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x v="523"/>
    <b v="0"/>
    <n v="84"/>
    <b v="1"/>
    <s v="theater/plays"/>
    <x v="1"/>
    <s v="plays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x v="524"/>
    <b v="0"/>
    <n v="130"/>
    <b v="1"/>
    <s v="theater/plays"/>
    <x v="1"/>
    <s v="plays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x v="525"/>
    <b v="0"/>
    <n v="12"/>
    <b v="1"/>
    <s v="theater/plays"/>
    <x v="1"/>
    <s v="plays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x v="526"/>
    <b v="0"/>
    <n v="23"/>
    <b v="1"/>
    <s v="theater/plays"/>
    <x v="1"/>
    <s v="plays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x v="527"/>
    <b v="0"/>
    <n v="158"/>
    <b v="1"/>
    <s v="theater/plays"/>
    <x v="1"/>
    <s v="plays"/>
    <n v="63.83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x v="528"/>
    <b v="0"/>
    <n v="30"/>
    <b v="1"/>
    <s v="theater/plays"/>
    <x v="1"/>
    <s v="plays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x v="529"/>
    <b v="0"/>
    <n v="18"/>
    <b v="1"/>
    <s v="theater/plays"/>
    <x v="1"/>
    <s v="plays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x v="530"/>
    <b v="0"/>
    <n v="29"/>
    <b v="1"/>
    <s v="theater/plays"/>
    <x v="1"/>
    <s v="plays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x v="531"/>
    <b v="0"/>
    <n v="31"/>
    <b v="1"/>
    <s v="theater/plays"/>
    <x v="1"/>
    <s v="plays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x v="532"/>
    <b v="0"/>
    <n v="173"/>
    <b v="1"/>
    <s v="theater/plays"/>
    <x v="1"/>
    <s v="plays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x v="533"/>
    <b v="0"/>
    <n v="17"/>
    <b v="1"/>
    <s v="theater/plays"/>
    <x v="1"/>
    <s v="plays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x v="534"/>
    <b v="0"/>
    <n v="48"/>
    <b v="1"/>
    <s v="theater/plays"/>
    <x v="1"/>
    <s v="plays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x v="535"/>
    <b v="0"/>
    <n v="59"/>
    <b v="1"/>
    <s v="theater/plays"/>
    <x v="1"/>
    <s v="plays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x v="536"/>
    <b v="0"/>
    <n v="39"/>
    <b v="1"/>
    <s v="theater/plays"/>
    <x v="1"/>
    <s v="plays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x v="537"/>
    <b v="0"/>
    <n v="59"/>
    <b v="1"/>
    <s v="theater/plays"/>
    <x v="1"/>
    <s v="plays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x v="538"/>
    <b v="0"/>
    <n v="60"/>
    <b v="1"/>
    <s v="theater/plays"/>
    <x v="1"/>
    <s v="plays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x v="539"/>
    <b v="0"/>
    <n v="20"/>
    <b v="1"/>
    <s v="theater/plays"/>
    <x v="1"/>
    <s v="plays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x v="540"/>
    <b v="0"/>
    <n v="1"/>
    <b v="0"/>
    <s v="technology/web"/>
    <x v="2"/>
    <s v="web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x v="541"/>
    <b v="0"/>
    <n v="1"/>
    <b v="0"/>
    <s v="technology/web"/>
    <x v="2"/>
    <s v="web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x v="542"/>
    <b v="0"/>
    <n v="1"/>
    <b v="0"/>
    <s v="technology/web"/>
    <x v="2"/>
    <s v="web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x v="543"/>
    <b v="0"/>
    <n v="2"/>
    <b v="0"/>
    <s v="technology/web"/>
    <x v="2"/>
    <s v="web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x v="544"/>
    <b v="0"/>
    <n v="2"/>
    <b v="0"/>
    <s v="technology/web"/>
    <x v="2"/>
    <s v="web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x v="545"/>
    <b v="0"/>
    <n v="34"/>
    <b v="0"/>
    <s v="technology/web"/>
    <x v="2"/>
    <s v="web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x v="546"/>
    <b v="0"/>
    <n v="2"/>
    <b v="0"/>
    <s v="technology/web"/>
    <x v="2"/>
    <s v="web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x v="547"/>
    <b v="0"/>
    <n v="0"/>
    <b v="0"/>
    <s v="technology/web"/>
    <x v="2"/>
    <s v="web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x v="548"/>
    <b v="0"/>
    <n v="1"/>
    <b v="0"/>
    <s v="technology/web"/>
    <x v="2"/>
    <s v="web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x v="549"/>
    <b v="0"/>
    <n v="8"/>
    <b v="0"/>
    <s v="technology/web"/>
    <x v="2"/>
    <s v="web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x v="550"/>
    <b v="0"/>
    <n v="4"/>
    <b v="0"/>
    <s v="technology/web"/>
    <x v="2"/>
    <s v="web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x v="551"/>
    <b v="0"/>
    <n v="28"/>
    <b v="0"/>
    <s v="technology/web"/>
    <x v="2"/>
    <s v="web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x v="552"/>
    <b v="0"/>
    <n v="0"/>
    <b v="0"/>
    <s v="technology/web"/>
    <x v="2"/>
    <s v="web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x v="553"/>
    <b v="0"/>
    <n v="6"/>
    <b v="0"/>
    <s v="technology/web"/>
    <x v="2"/>
    <s v="web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x v="554"/>
    <b v="0"/>
    <n v="22"/>
    <b v="0"/>
    <s v="technology/web"/>
    <x v="2"/>
    <s v="web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x v="555"/>
    <b v="0"/>
    <n v="0"/>
    <b v="0"/>
    <s v="technology/web"/>
    <x v="2"/>
    <s v="web"/>
    <n v="0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x v="556"/>
    <b v="0"/>
    <n v="1"/>
    <b v="0"/>
    <s v="technology/web"/>
    <x v="2"/>
    <s v="web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x v="557"/>
    <b v="0"/>
    <n v="20"/>
    <b v="0"/>
    <s v="technology/web"/>
    <x v="2"/>
    <s v="web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x v="558"/>
    <b v="0"/>
    <n v="0"/>
    <b v="0"/>
    <s v="technology/web"/>
    <x v="2"/>
    <s v="web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x v="559"/>
    <b v="0"/>
    <n v="1"/>
    <b v="0"/>
    <s v="technology/web"/>
    <x v="2"/>
    <s v="web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x v="560"/>
    <b v="0"/>
    <n v="3"/>
    <b v="0"/>
    <s v="technology/web"/>
    <x v="2"/>
    <s v="web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x v="561"/>
    <b v="0"/>
    <n v="2"/>
    <b v="0"/>
    <s v="technology/web"/>
    <x v="2"/>
    <s v="web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x v="562"/>
    <b v="0"/>
    <n v="0"/>
    <b v="0"/>
    <s v="technology/web"/>
    <x v="2"/>
    <s v="web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x v="563"/>
    <b v="0"/>
    <n v="2"/>
    <b v="0"/>
    <s v="technology/web"/>
    <x v="2"/>
    <s v="web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x v="564"/>
    <b v="0"/>
    <n v="1"/>
    <b v="0"/>
    <s v="technology/web"/>
    <x v="2"/>
    <s v="web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x v="565"/>
    <b v="0"/>
    <n v="0"/>
    <b v="0"/>
    <s v="technology/web"/>
    <x v="2"/>
    <s v="web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x v="566"/>
    <b v="0"/>
    <n v="1"/>
    <b v="0"/>
    <s v="technology/web"/>
    <x v="2"/>
    <s v="web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x v="567"/>
    <b v="0"/>
    <n v="0"/>
    <b v="0"/>
    <s v="technology/web"/>
    <x v="2"/>
    <s v="web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x v="568"/>
    <b v="0"/>
    <n v="5"/>
    <b v="0"/>
    <s v="technology/web"/>
    <x v="2"/>
    <s v="web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x v="569"/>
    <b v="0"/>
    <n v="1"/>
    <b v="0"/>
    <s v="technology/web"/>
    <x v="2"/>
    <s v="web"/>
    <n v="20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x v="570"/>
    <b v="0"/>
    <n v="1"/>
    <b v="0"/>
    <s v="technology/web"/>
    <x v="2"/>
    <s v="web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x v="571"/>
    <b v="0"/>
    <n v="2"/>
    <b v="0"/>
    <s v="technology/web"/>
    <x v="2"/>
    <s v="web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x v="572"/>
    <b v="0"/>
    <n v="0"/>
    <b v="0"/>
    <s v="technology/web"/>
    <x v="2"/>
    <s v="web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x v="573"/>
    <b v="0"/>
    <n v="9"/>
    <b v="0"/>
    <s v="technology/web"/>
    <x v="2"/>
    <s v="web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x v="574"/>
    <b v="0"/>
    <n v="4"/>
    <b v="0"/>
    <s v="technology/web"/>
    <x v="2"/>
    <s v="web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x v="575"/>
    <b v="0"/>
    <n v="4"/>
    <b v="0"/>
    <s v="technology/web"/>
    <x v="2"/>
    <s v="web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x v="576"/>
    <b v="0"/>
    <n v="1"/>
    <b v="0"/>
    <s v="technology/web"/>
    <x v="2"/>
    <s v="web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x v="577"/>
    <b v="0"/>
    <n v="1"/>
    <b v="0"/>
    <s v="technology/web"/>
    <x v="2"/>
    <s v="web"/>
    <n v="10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x v="578"/>
    <b v="0"/>
    <n v="7"/>
    <b v="0"/>
    <s v="technology/web"/>
    <x v="2"/>
    <s v="web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x v="579"/>
    <b v="0"/>
    <n v="5"/>
    <b v="0"/>
    <s v="technology/web"/>
    <x v="2"/>
    <s v="web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x v="580"/>
    <b v="0"/>
    <n v="1"/>
    <b v="0"/>
    <s v="technology/web"/>
    <x v="2"/>
    <s v="web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x v="581"/>
    <b v="0"/>
    <n v="0"/>
    <b v="0"/>
    <s v="technology/web"/>
    <x v="2"/>
    <s v="web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x v="582"/>
    <b v="0"/>
    <n v="0"/>
    <b v="0"/>
    <s v="technology/web"/>
    <x v="2"/>
    <s v="web"/>
    <n v="0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x v="583"/>
    <b v="0"/>
    <n v="1"/>
    <b v="0"/>
    <s v="technology/web"/>
    <x v="2"/>
    <s v="web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x v="584"/>
    <b v="0"/>
    <n v="2"/>
    <b v="0"/>
    <s v="technology/web"/>
    <x v="2"/>
    <s v="web"/>
    <n v="5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x v="585"/>
    <b v="0"/>
    <n v="0"/>
    <b v="0"/>
    <s v="technology/web"/>
    <x v="2"/>
    <s v="web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x v="586"/>
    <b v="0"/>
    <n v="4"/>
    <b v="0"/>
    <s v="technology/web"/>
    <x v="2"/>
    <s v="web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x v="587"/>
    <b v="0"/>
    <n v="7"/>
    <b v="0"/>
    <s v="technology/web"/>
    <x v="2"/>
    <s v="web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x v="588"/>
    <b v="0"/>
    <n v="2"/>
    <b v="0"/>
    <s v="technology/web"/>
    <x v="2"/>
    <s v="web"/>
    <n v="150.5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x v="589"/>
    <b v="0"/>
    <n v="1"/>
    <b v="0"/>
    <s v="technology/web"/>
    <x v="2"/>
    <s v="web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x v="590"/>
    <b v="0"/>
    <n v="9"/>
    <b v="0"/>
    <s v="technology/web"/>
    <x v="2"/>
    <s v="web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x v="591"/>
    <b v="0"/>
    <n v="2"/>
    <b v="0"/>
    <s v="technology/web"/>
    <x v="2"/>
    <s v="web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x v="592"/>
    <b v="0"/>
    <n v="1"/>
    <b v="0"/>
    <s v="technology/web"/>
    <x v="2"/>
    <s v="web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x v="593"/>
    <b v="0"/>
    <n v="7"/>
    <b v="0"/>
    <s v="technology/web"/>
    <x v="2"/>
    <s v="web"/>
    <n v="16.43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x v="594"/>
    <b v="0"/>
    <n v="2"/>
    <b v="0"/>
    <s v="technology/web"/>
    <x v="2"/>
    <s v="web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x v="595"/>
    <b v="0"/>
    <n v="8"/>
    <b v="0"/>
    <s v="technology/web"/>
    <x v="2"/>
    <s v="web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x v="596"/>
    <b v="0"/>
    <n v="2"/>
    <b v="0"/>
    <s v="technology/web"/>
    <x v="2"/>
    <s v="web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x v="597"/>
    <b v="0"/>
    <n v="2"/>
    <b v="0"/>
    <s v="technology/web"/>
    <x v="2"/>
    <s v="web"/>
    <n v="10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x v="598"/>
    <b v="0"/>
    <n v="7"/>
    <b v="0"/>
    <s v="technology/web"/>
    <x v="2"/>
    <s v="web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x v="599"/>
    <b v="0"/>
    <n v="2"/>
    <b v="0"/>
    <s v="technology/web"/>
    <x v="2"/>
    <s v="web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x v="600"/>
    <b v="0"/>
    <n v="1"/>
    <b v="0"/>
    <s v="technology/web"/>
    <x v="2"/>
    <s v="web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x v="601"/>
    <b v="0"/>
    <n v="6"/>
    <b v="0"/>
    <s v="technology/web"/>
    <x v="2"/>
    <s v="web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x v="602"/>
    <b v="0"/>
    <n v="0"/>
    <b v="0"/>
    <s v="technology/web"/>
    <x v="2"/>
    <s v="web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x v="603"/>
    <b v="0"/>
    <n v="13"/>
    <b v="0"/>
    <s v="technology/web"/>
    <x v="2"/>
    <s v="web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x v="604"/>
    <b v="0"/>
    <n v="0"/>
    <b v="0"/>
    <s v="technology/web"/>
    <x v="2"/>
    <s v="web"/>
    <n v="0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x v="605"/>
    <b v="0"/>
    <n v="8"/>
    <b v="0"/>
    <s v="technology/web"/>
    <x v="2"/>
    <s v="web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x v="606"/>
    <b v="0"/>
    <n v="1"/>
    <b v="0"/>
    <s v="technology/web"/>
    <x v="2"/>
    <s v="web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x v="607"/>
    <b v="0"/>
    <n v="0"/>
    <b v="0"/>
    <s v="technology/web"/>
    <x v="2"/>
    <s v="web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x v="608"/>
    <b v="0"/>
    <n v="5"/>
    <b v="0"/>
    <s v="technology/web"/>
    <x v="2"/>
    <s v="web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x v="609"/>
    <b v="0"/>
    <n v="1"/>
    <b v="0"/>
    <s v="technology/web"/>
    <x v="2"/>
    <s v="web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x v="610"/>
    <b v="0"/>
    <n v="0"/>
    <b v="0"/>
    <s v="technology/web"/>
    <x v="2"/>
    <s v="web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x v="611"/>
    <b v="0"/>
    <n v="0"/>
    <b v="0"/>
    <s v="technology/web"/>
    <x v="2"/>
    <s v="web"/>
    <n v="0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x v="612"/>
    <b v="0"/>
    <n v="0"/>
    <b v="0"/>
    <s v="technology/web"/>
    <x v="2"/>
    <s v="web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x v="613"/>
    <b v="0"/>
    <n v="121"/>
    <b v="0"/>
    <s v="technology/web"/>
    <x v="2"/>
    <s v="web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x v="614"/>
    <b v="0"/>
    <n v="0"/>
    <b v="0"/>
    <s v="technology/web"/>
    <x v="2"/>
    <s v="web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x v="615"/>
    <b v="0"/>
    <n v="0"/>
    <b v="0"/>
    <s v="technology/web"/>
    <x v="2"/>
    <s v="web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x v="616"/>
    <b v="0"/>
    <n v="0"/>
    <b v="0"/>
    <s v="technology/web"/>
    <x v="2"/>
    <s v="web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x v="617"/>
    <b v="0"/>
    <n v="3"/>
    <b v="0"/>
    <s v="technology/web"/>
    <x v="2"/>
    <s v="web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x v="618"/>
    <b v="0"/>
    <n v="0"/>
    <b v="0"/>
    <s v="technology/web"/>
    <x v="2"/>
    <s v="web"/>
    <n v="0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x v="619"/>
    <b v="0"/>
    <n v="1"/>
    <b v="0"/>
    <s v="technology/web"/>
    <x v="2"/>
    <s v="web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x v="620"/>
    <b v="0"/>
    <n v="1"/>
    <b v="0"/>
    <s v="technology/web"/>
    <x v="2"/>
    <s v="web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x v="621"/>
    <b v="0"/>
    <n v="3"/>
    <b v="0"/>
    <s v="technology/web"/>
    <x v="2"/>
    <s v="web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x v="622"/>
    <b v="0"/>
    <n v="9"/>
    <b v="0"/>
    <s v="technology/web"/>
    <x v="2"/>
    <s v="web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x v="623"/>
    <b v="0"/>
    <n v="0"/>
    <b v="0"/>
    <s v="technology/web"/>
    <x v="2"/>
    <s v="web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x v="624"/>
    <b v="0"/>
    <n v="0"/>
    <b v="0"/>
    <s v="technology/web"/>
    <x v="2"/>
    <s v="web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x v="625"/>
    <b v="0"/>
    <n v="0"/>
    <b v="0"/>
    <s v="technology/web"/>
    <x v="2"/>
    <s v="web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x v="626"/>
    <b v="0"/>
    <n v="39"/>
    <b v="0"/>
    <s v="technology/web"/>
    <x v="2"/>
    <s v="web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x v="627"/>
    <b v="0"/>
    <n v="1"/>
    <b v="0"/>
    <s v="technology/web"/>
    <x v="2"/>
    <s v="web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x v="628"/>
    <b v="0"/>
    <n v="0"/>
    <b v="0"/>
    <s v="technology/web"/>
    <x v="2"/>
    <s v="web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x v="629"/>
    <b v="0"/>
    <n v="3"/>
    <b v="0"/>
    <s v="technology/web"/>
    <x v="2"/>
    <s v="web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x v="630"/>
    <b v="0"/>
    <n v="1"/>
    <b v="0"/>
    <s v="technology/web"/>
    <x v="2"/>
    <s v="web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x v="631"/>
    <b v="0"/>
    <n v="9"/>
    <b v="0"/>
    <s v="technology/web"/>
    <x v="2"/>
    <s v="web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x v="632"/>
    <b v="0"/>
    <n v="0"/>
    <b v="0"/>
    <s v="technology/web"/>
    <x v="2"/>
    <s v="web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x v="633"/>
    <b v="0"/>
    <n v="25"/>
    <b v="0"/>
    <s v="technology/web"/>
    <x v="2"/>
    <s v="web"/>
    <n v="49.8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x v="634"/>
    <b v="0"/>
    <n v="1"/>
    <b v="0"/>
    <s v="technology/web"/>
    <x v="2"/>
    <s v="web"/>
    <n v="1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x v="635"/>
    <b v="0"/>
    <n v="1"/>
    <b v="0"/>
    <s v="technology/web"/>
    <x v="2"/>
    <s v="web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x v="636"/>
    <b v="0"/>
    <n v="1"/>
    <b v="0"/>
    <s v="technology/web"/>
    <x v="2"/>
    <s v="web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x v="637"/>
    <b v="0"/>
    <n v="0"/>
    <b v="0"/>
    <s v="technology/web"/>
    <x v="2"/>
    <s v="web"/>
    <n v="0"/>
    <x v="637"/>
    <d v="2017-02-25T23:04:00"/>
    <x v="1"/>
  </r>
  <r>
    <n v="638"/>
    <s v="W (Canceled)"/>
    <s v="O0"/>
    <n v="200000"/>
    <x v="461"/>
    <x v="1"/>
    <s v="DE"/>
    <s v="EUR"/>
    <n v="1490447662"/>
    <x v="638"/>
    <b v="0"/>
    <n v="6"/>
    <b v="0"/>
    <s v="technology/web"/>
    <x v="2"/>
    <s v="web"/>
    <n v="3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x v="639"/>
    <b v="0"/>
    <n v="1"/>
    <b v="0"/>
    <s v="technology/web"/>
    <x v="2"/>
    <s v="web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x v="640"/>
    <b v="0"/>
    <n v="2"/>
    <b v="1"/>
    <s v="technology/wearables"/>
    <x v="2"/>
    <s v="wearables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x v="641"/>
    <b v="0"/>
    <n v="315"/>
    <b v="1"/>
    <s v="technology/wearables"/>
    <x v="2"/>
    <s v="wearables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x v="642"/>
    <b v="0"/>
    <n v="2174"/>
    <b v="1"/>
    <s v="technology/wearables"/>
    <x v="2"/>
    <s v="wearables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x v="643"/>
    <b v="0"/>
    <n v="152"/>
    <b v="1"/>
    <s v="technology/wearables"/>
    <x v="2"/>
    <s v="wearables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x v="644"/>
    <b v="0"/>
    <n v="1021"/>
    <b v="1"/>
    <s v="technology/wearables"/>
    <x v="2"/>
    <s v="wearables"/>
    <n v="73.489999999999995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x v="645"/>
    <b v="0"/>
    <n v="237"/>
    <b v="1"/>
    <s v="technology/wearables"/>
    <x v="2"/>
    <s v="wearables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x v="646"/>
    <b v="0"/>
    <n v="27"/>
    <b v="1"/>
    <s v="technology/wearables"/>
    <x v="2"/>
    <s v="wearables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x v="647"/>
    <b v="0"/>
    <n v="17"/>
    <b v="1"/>
    <s v="technology/wearables"/>
    <x v="2"/>
    <s v="wearables"/>
    <n v="125.94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x v="648"/>
    <b v="0"/>
    <n v="27"/>
    <b v="1"/>
    <s v="technology/wearables"/>
    <x v="2"/>
    <s v="wearables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x v="649"/>
    <b v="0"/>
    <n v="82"/>
    <b v="1"/>
    <s v="technology/wearables"/>
    <x v="2"/>
    <s v="wearables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x v="650"/>
    <b v="0"/>
    <n v="48"/>
    <b v="1"/>
    <s v="technology/wearables"/>
    <x v="2"/>
    <s v="wearables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x v="651"/>
    <b v="0"/>
    <n v="105"/>
    <b v="1"/>
    <s v="technology/wearables"/>
    <x v="2"/>
    <s v="wearables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x v="652"/>
    <b v="0"/>
    <n v="28"/>
    <b v="1"/>
    <s v="technology/wearables"/>
    <x v="2"/>
    <s v="wearables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x v="653"/>
    <b v="0"/>
    <n v="1107"/>
    <b v="1"/>
    <s v="technology/wearables"/>
    <x v="2"/>
    <s v="wearables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x v="654"/>
    <b v="0"/>
    <n v="1013"/>
    <b v="1"/>
    <s v="technology/wearables"/>
    <x v="2"/>
    <s v="wearables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x v="655"/>
    <b v="0"/>
    <n v="274"/>
    <b v="1"/>
    <s v="technology/wearables"/>
    <x v="2"/>
    <s v="wearables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x v="656"/>
    <b v="0"/>
    <n v="87"/>
    <b v="1"/>
    <s v="technology/wearables"/>
    <x v="2"/>
    <s v="wearables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x v="657"/>
    <b v="0"/>
    <n v="99"/>
    <b v="1"/>
    <s v="technology/wearables"/>
    <x v="2"/>
    <s v="wearables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x v="658"/>
    <b v="0"/>
    <n v="276"/>
    <b v="1"/>
    <s v="technology/wearables"/>
    <x v="2"/>
    <s v="wearables"/>
    <n v="109.34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x v="659"/>
    <b v="0"/>
    <n v="21"/>
    <b v="1"/>
    <s v="technology/wearables"/>
    <x v="2"/>
    <s v="wearables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x v="660"/>
    <b v="0"/>
    <n v="18"/>
    <b v="0"/>
    <s v="technology/wearables"/>
    <x v="2"/>
    <s v="wearables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x v="661"/>
    <b v="0"/>
    <n v="9"/>
    <b v="0"/>
    <s v="technology/wearables"/>
    <x v="2"/>
    <s v="wearables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x v="662"/>
    <b v="0"/>
    <n v="4"/>
    <b v="0"/>
    <s v="technology/wearables"/>
    <x v="2"/>
    <s v="wearables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x v="663"/>
    <b v="0"/>
    <n v="7"/>
    <b v="0"/>
    <s v="technology/wearables"/>
    <x v="2"/>
    <s v="wearables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x v="664"/>
    <b v="0"/>
    <n v="29"/>
    <b v="0"/>
    <s v="technology/wearables"/>
    <x v="2"/>
    <s v="wearables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x v="665"/>
    <b v="0"/>
    <n v="12"/>
    <b v="0"/>
    <s v="technology/wearables"/>
    <x v="2"/>
    <s v="wearables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x v="666"/>
    <b v="0"/>
    <n v="4"/>
    <b v="0"/>
    <s v="technology/wearables"/>
    <x v="2"/>
    <s v="wearables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x v="667"/>
    <b v="0"/>
    <n v="28"/>
    <b v="0"/>
    <s v="technology/wearables"/>
    <x v="2"/>
    <s v="wearables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x v="668"/>
    <b v="0"/>
    <n v="25"/>
    <b v="0"/>
    <s v="technology/wearables"/>
    <x v="2"/>
    <s v="wearables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x v="669"/>
    <b v="0"/>
    <n v="28"/>
    <b v="0"/>
    <s v="technology/wearables"/>
    <x v="2"/>
    <s v="wearables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x v="670"/>
    <b v="0"/>
    <n v="310"/>
    <b v="0"/>
    <s v="technology/wearables"/>
    <x v="2"/>
    <s v="wearables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x v="671"/>
    <b v="0"/>
    <n v="15"/>
    <b v="0"/>
    <s v="technology/wearables"/>
    <x v="2"/>
    <s v="wearables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x v="672"/>
    <b v="0"/>
    <n v="215"/>
    <b v="0"/>
    <s v="technology/wearables"/>
    <x v="2"/>
    <s v="wearables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x v="673"/>
    <b v="0"/>
    <n v="3"/>
    <b v="0"/>
    <s v="technology/wearables"/>
    <x v="2"/>
    <s v="wearables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x v="674"/>
    <b v="0"/>
    <n v="2"/>
    <b v="0"/>
    <s v="technology/wearables"/>
    <x v="2"/>
    <s v="wearables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x v="675"/>
    <b v="0"/>
    <n v="26"/>
    <b v="0"/>
    <s v="technology/wearables"/>
    <x v="2"/>
    <s v="wearables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x v="676"/>
    <b v="0"/>
    <n v="24"/>
    <b v="0"/>
    <s v="technology/wearables"/>
    <x v="2"/>
    <s v="wearables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x v="677"/>
    <b v="0"/>
    <n v="96"/>
    <b v="0"/>
    <s v="technology/wearables"/>
    <x v="2"/>
    <s v="wearables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x v="678"/>
    <b v="0"/>
    <n v="17"/>
    <b v="0"/>
    <s v="technology/wearables"/>
    <x v="2"/>
    <s v="wearables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x v="679"/>
    <b v="0"/>
    <n v="94"/>
    <b v="0"/>
    <s v="technology/wearables"/>
    <x v="2"/>
    <s v="wearables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x v="680"/>
    <b v="0"/>
    <n v="129"/>
    <b v="0"/>
    <s v="technology/wearables"/>
    <x v="2"/>
    <s v="wearables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x v="681"/>
    <b v="0"/>
    <n v="1"/>
    <b v="0"/>
    <s v="technology/wearables"/>
    <x v="2"/>
    <s v="wearables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x v="682"/>
    <b v="0"/>
    <n v="4"/>
    <b v="0"/>
    <s v="technology/wearables"/>
    <x v="2"/>
    <s v="wearables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x v="683"/>
    <b v="0"/>
    <n v="3"/>
    <b v="0"/>
    <s v="technology/wearables"/>
    <x v="2"/>
    <s v="wearables"/>
    <n v="99.33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x v="684"/>
    <b v="0"/>
    <n v="135"/>
    <b v="0"/>
    <s v="technology/wearables"/>
    <x v="2"/>
    <s v="wearables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x v="685"/>
    <b v="0"/>
    <n v="10"/>
    <b v="0"/>
    <s v="technology/wearables"/>
    <x v="2"/>
    <s v="wearables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x v="686"/>
    <b v="0"/>
    <n v="0"/>
    <b v="0"/>
    <s v="technology/wearables"/>
    <x v="2"/>
    <s v="wearables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x v="687"/>
    <b v="0"/>
    <n v="6"/>
    <b v="0"/>
    <s v="technology/wearables"/>
    <x v="2"/>
    <s v="wearables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x v="688"/>
    <b v="0"/>
    <n v="36"/>
    <b v="0"/>
    <s v="technology/wearables"/>
    <x v="2"/>
    <s v="wearables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x v="689"/>
    <b v="0"/>
    <n v="336"/>
    <b v="0"/>
    <s v="technology/wearables"/>
    <x v="2"/>
    <s v="wearables"/>
    <n v="343.15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x v="690"/>
    <b v="0"/>
    <n v="34"/>
    <b v="0"/>
    <s v="technology/wearables"/>
    <x v="2"/>
    <s v="wearables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x v="691"/>
    <b v="0"/>
    <n v="10"/>
    <b v="0"/>
    <s v="technology/wearables"/>
    <x v="2"/>
    <s v="wearables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x v="692"/>
    <b v="0"/>
    <n v="201"/>
    <b v="0"/>
    <s v="technology/wearables"/>
    <x v="2"/>
    <s v="wearables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x v="693"/>
    <b v="0"/>
    <n v="296"/>
    <b v="0"/>
    <s v="technology/wearables"/>
    <x v="2"/>
    <s v="wearables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x v="694"/>
    <b v="0"/>
    <n v="7"/>
    <b v="0"/>
    <s v="technology/wearables"/>
    <x v="2"/>
    <s v="wearables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x v="695"/>
    <b v="0"/>
    <n v="7"/>
    <b v="0"/>
    <s v="technology/wearables"/>
    <x v="2"/>
    <s v="wearables"/>
    <n v="90.86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x v="696"/>
    <b v="0"/>
    <n v="1"/>
    <b v="0"/>
    <s v="technology/wearables"/>
    <x v="2"/>
    <s v="wearables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x v="697"/>
    <b v="0"/>
    <n v="114"/>
    <b v="0"/>
    <s v="technology/wearables"/>
    <x v="2"/>
    <s v="wearables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x v="698"/>
    <b v="0"/>
    <n v="29"/>
    <b v="0"/>
    <s v="technology/wearables"/>
    <x v="2"/>
    <s v="wearables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x v="699"/>
    <b v="0"/>
    <n v="890"/>
    <b v="0"/>
    <s v="technology/wearables"/>
    <x v="2"/>
    <s v="wearables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x v="700"/>
    <b v="0"/>
    <n v="31"/>
    <b v="0"/>
    <s v="technology/wearables"/>
    <x v="2"/>
    <s v="wearables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x v="701"/>
    <b v="0"/>
    <n v="21"/>
    <b v="0"/>
    <s v="technology/wearables"/>
    <x v="2"/>
    <s v="wearables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x v="702"/>
    <b v="0"/>
    <n v="37"/>
    <b v="0"/>
    <s v="technology/wearables"/>
    <x v="2"/>
    <s v="wearables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x v="703"/>
    <b v="0"/>
    <n v="7"/>
    <b v="0"/>
    <s v="technology/wearables"/>
    <x v="2"/>
    <s v="wearables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x v="704"/>
    <b v="0"/>
    <n v="4"/>
    <b v="0"/>
    <s v="technology/wearables"/>
    <x v="2"/>
    <s v="wearables"/>
    <n v="120.25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x v="705"/>
    <b v="0"/>
    <n v="5"/>
    <b v="0"/>
    <s v="technology/wearables"/>
    <x v="2"/>
    <s v="wearables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x v="706"/>
    <b v="0"/>
    <n v="0"/>
    <b v="0"/>
    <s v="technology/wearables"/>
    <x v="2"/>
    <s v="wearables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x v="707"/>
    <b v="0"/>
    <n v="456"/>
    <b v="0"/>
    <s v="technology/wearables"/>
    <x v="2"/>
    <s v="wearables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x v="708"/>
    <b v="0"/>
    <n v="369"/>
    <b v="0"/>
    <s v="technology/wearables"/>
    <x v="2"/>
    <s v="wearables"/>
    <n v="23.95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x v="709"/>
    <b v="0"/>
    <n v="2"/>
    <b v="0"/>
    <s v="technology/wearables"/>
    <x v="2"/>
    <s v="wearables"/>
    <n v="30.5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x v="710"/>
    <b v="0"/>
    <n v="0"/>
    <b v="0"/>
    <s v="technology/wearables"/>
    <x v="2"/>
    <s v="wearables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x v="711"/>
    <b v="0"/>
    <n v="338"/>
    <b v="0"/>
    <s v="technology/wearables"/>
    <x v="2"/>
    <s v="wearables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x v="712"/>
    <b v="0"/>
    <n v="4"/>
    <b v="0"/>
    <s v="technology/wearables"/>
    <x v="2"/>
    <s v="wearables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x v="713"/>
    <b v="0"/>
    <n v="1"/>
    <b v="0"/>
    <s v="technology/wearables"/>
    <x v="2"/>
    <s v="wearables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x v="714"/>
    <b v="0"/>
    <n v="28"/>
    <b v="0"/>
    <s v="technology/wearables"/>
    <x v="2"/>
    <s v="wearables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x v="715"/>
    <b v="0"/>
    <n v="12"/>
    <b v="0"/>
    <s v="technology/wearables"/>
    <x v="2"/>
    <s v="wearables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x v="716"/>
    <b v="0"/>
    <n v="16"/>
    <b v="0"/>
    <s v="technology/wearables"/>
    <x v="2"/>
    <s v="wearables"/>
    <n v="44.69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x v="717"/>
    <b v="0"/>
    <n v="4"/>
    <b v="0"/>
    <s v="technology/wearables"/>
    <x v="2"/>
    <s v="wearables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x v="718"/>
    <b v="0"/>
    <n v="4"/>
    <b v="0"/>
    <s v="technology/wearables"/>
    <x v="2"/>
    <s v="wearables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x v="719"/>
    <b v="0"/>
    <n v="10"/>
    <b v="0"/>
    <s v="technology/wearables"/>
    <x v="2"/>
    <s v="wearables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x v="720"/>
    <b v="0"/>
    <n v="41"/>
    <b v="1"/>
    <s v="publishing/nonfiction"/>
    <x v="3"/>
    <s v="nonfiction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x v="721"/>
    <b v="0"/>
    <n v="119"/>
    <b v="1"/>
    <s v="publishing/nonfiction"/>
    <x v="3"/>
    <s v="nonfiction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x v="722"/>
    <b v="0"/>
    <n v="153"/>
    <b v="1"/>
    <s v="publishing/nonfiction"/>
    <x v="3"/>
    <s v="nonfiction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x v="723"/>
    <b v="0"/>
    <n v="100"/>
    <b v="1"/>
    <s v="publishing/nonfiction"/>
    <x v="3"/>
    <s v="nonfiction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x v="724"/>
    <b v="0"/>
    <n v="143"/>
    <b v="1"/>
    <s v="publishing/nonfiction"/>
    <x v="3"/>
    <s v="nonfiction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x v="725"/>
    <b v="0"/>
    <n v="140"/>
    <b v="1"/>
    <s v="publishing/nonfiction"/>
    <x v="3"/>
    <s v="nonfiction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x v="726"/>
    <b v="0"/>
    <n v="35"/>
    <b v="1"/>
    <s v="publishing/nonfiction"/>
    <x v="3"/>
    <s v="nonfiction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x v="727"/>
    <b v="0"/>
    <n v="149"/>
    <b v="1"/>
    <s v="publishing/nonfiction"/>
    <x v="3"/>
    <s v="nonfiction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x v="728"/>
    <b v="0"/>
    <n v="130"/>
    <b v="1"/>
    <s v="publishing/nonfiction"/>
    <x v="3"/>
    <s v="nonfiction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x v="729"/>
    <b v="0"/>
    <n v="120"/>
    <b v="1"/>
    <s v="publishing/nonfiction"/>
    <x v="3"/>
    <s v="nonfiction"/>
    <n v="43.55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x v="730"/>
    <b v="0"/>
    <n v="265"/>
    <b v="1"/>
    <s v="publishing/nonfiction"/>
    <x v="3"/>
    <s v="nonfiction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x v="731"/>
    <b v="0"/>
    <n v="71"/>
    <b v="1"/>
    <s v="publishing/nonfiction"/>
    <x v="3"/>
    <s v="nonfiction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x v="732"/>
    <b v="0"/>
    <n v="13"/>
    <b v="1"/>
    <s v="publishing/nonfiction"/>
    <x v="3"/>
    <s v="nonfiction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x v="733"/>
    <b v="0"/>
    <n v="169"/>
    <b v="1"/>
    <s v="publishing/nonfiction"/>
    <x v="3"/>
    <s v="nonfiction"/>
    <n v="17.82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x v="734"/>
    <b v="0"/>
    <n v="57"/>
    <b v="1"/>
    <s v="publishing/nonfiction"/>
    <x v="3"/>
    <s v="nonfiction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x v="735"/>
    <b v="0"/>
    <n v="229"/>
    <b v="1"/>
    <s v="publishing/nonfiction"/>
    <x v="3"/>
    <s v="nonfiction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x v="736"/>
    <b v="0"/>
    <n v="108"/>
    <b v="1"/>
    <s v="publishing/nonfiction"/>
    <x v="3"/>
    <s v="nonfiction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x v="737"/>
    <b v="0"/>
    <n v="108"/>
    <b v="1"/>
    <s v="publishing/nonfiction"/>
    <x v="3"/>
    <s v="nonfiction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x v="738"/>
    <b v="0"/>
    <n v="41"/>
    <b v="1"/>
    <s v="publishing/nonfiction"/>
    <x v="3"/>
    <s v="nonfiction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x v="739"/>
    <b v="0"/>
    <n v="139"/>
    <b v="1"/>
    <s v="publishing/nonfiction"/>
    <x v="3"/>
    <s v="nonfiction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x v="740"/>
    <b v="0"/>
    <n v="19"/>
    <b v="1"/>
    <s v="publishing/nonfiction"/>
    <x v="3"/>
    <s v="nonfiction"/>
    <n v="169.58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x v="741"/>
    <b v="0"/>
    <n v="94"/>
    <b v="1"/>
    <s v="publishing/nonfiction"/>
    <x v="3"/>
    <s v="nonfiction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x v="742"/>
    <b v="0"/>
    <n v="23"/>
    <b v="1"/>
    <s v="publishing/nonfiction"/>
    <x v="3"/>
    <s v="nonfiction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x v="743"/>
    <b v="0"/>
    <n v="15"/>
    <b v="1"/>
    <s v="publishing/nonfiction"/>
    <x v="3"/>
    <s v="nonfiction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x v="744"/>
    <b v="0"/>
    <n v="62"/>
    <b v="1"/>
    <s v="publishing/nonfiction"/>
    <x v="3"/>
    <s v="nonfiction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x v="745"/>
    <b v="0"/>
    <n v="74"/>
    <b v="1"/>
    <s v="publishing/nonfiction"/>
    <x v="3"/>
    <s v="nonfiction"/>
    <n v="53.73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x v="746"/>
    <b v="0"/>
    <n v="97"/>
    <b v="1"/>
    <s v="publishing/nonfiction"/>
    <x v="3"/>
    <s v="nonfiction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x v="747"/>
    <b v="0"/>
    <n v="55"/>
    <b v="1"/>
    <s v="publishing/nonfiction"/>
    <x v="3"/>
    <s v="nonfiction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x v="748"/>
    <b v="0"/>
    <n v="44"/>
    <b v="1"/>
    <s v="publishing/nonfiction"/>
    <x v="3"/>
    <s v="nonfiction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x v="749"/>
    <b v="0"/>
    <n v="110"/>
    <b v="1"/>
    <s v="publishing/nonfiction"/>
    <x v="3"/>
    <s v="nonfiction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x v="750"/>
    <b v="0"/>
    <n v="59"/>
    <b v="1"/>
    <s v="publishing/nonfiction"/>
    <x v="3"/>
    <s v="nonfiction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x v="751"/>
    <b v="0"/>
    <n v="62"/>
    <b v="1"/>
    <s v="publishing/nonfiction"/>
    <x v="3"/>
    <s v="nonfiction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x v="752"/>
    <b v="0"/>
    <n v="105"/>
    <b v="1"/>
    <s v="publishing/nonfiction"/>
    <x v="3"/>
    <s v="nonfiction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x v="753"/>
    <b v="0"/>
    <n v="26"/>
    <b v="1"/>
    <s v="publishing/nonfiction"/>
    <x v="3"/>
    <s v="nonfiction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x v="754"/>
    <b v="0"/>
    <n v="49"/>
    <b v="1"/>
    <s v="publishing/nonfiction"/>
    <x v="3"/>
    <s v="nonfiction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x v="755"/>
    <b v="0"/>
    <n v="68"/>
    <b v="1"/>
    <s v="publishing/nonfiction"/>
    <x v="3"/>
    <s v="nonfiction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x v="756"/>
    <b v="0"/>
    <n v="22"/>
    <b v="1"/>
    <s v="publishing/nonfiction"/>
    <x v="3"/>
    <s v="nonfiction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x v="757"/>
    <b v="0"/>
    <n v="18"/>
    <b v="1"/>
    <s v="publishing/nonfiction"/>
    <x v="3"/>
    <s v="nonfiction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x v="758"/>
    <b v="0"/>
    <n v="19"/>
    <b v="1"/>
    <s v="publishing/nonfiction"/>
    <x v="3"/>
    <s v="nonfiction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x v="759"/>
    <b v="0"/>
    <n v="99"/>
    <b v="1"/>
    <s v="publishing/nonfiction"/>
    <x v="3"/>
    <s v="nonfiction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x v="760"/>
    <b v="0"/>
    <n v="0"/>
    <b v="0"/>
    <s v="publishing/fiction"/>
    <x v="3"/>
    <s v="fiction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x v="761"/>
    <b v="0"/>
    <n v="6"/>
    <b v="0"/>
    <s v="publishing/fiction"/>
    <x v="3"/>
    <s v="fiction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x v="762"/>
    <b v="0"/>
    <n v="0"/>
    <b v="0"/>
    <s v="publishing/fiction"/>
    <x v="3"/>
    <s v="fiction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x v="763"/>
    <b v="0"/>
    <n v="1"/>
    <b v="0"/>
    <s v="publishing/fiction"/>
    <x v="3"/>
    <s v="fiction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x v="764"/>
    <b v="0"/>
    <n v="0"/>
    <b v="0"/>
    <s v="publishing/fiction"/>
    <x v="3"/>
    <s v="fiction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x v="765"/>
    <b v="0"/>
    <n v="44"/>
    <b v="0"/>
    <s v="publishing/fiction"/>
    <x v="3"/>
    <s v="fiction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x v="766"/>
    <b v="0"/>
    <n v="0"/>
    <b v="0"/>
    <s v="publishing/fiction"/>
    <x v="3"/>
    <s v="fiction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x v="767"/>
    <b v="0"/>
    <n v="3"/>
    <b v="0"/>
    <s v="publishing/fiction"/>
    <x v="3"/>
    <s v="fiction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x v="768"/>
    <b v="0"/>
    <n v="0"/>
    <b v="0"/>
    <s v="publishing/fiction"/>
    <x v="3"/>
    <s v="fiction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x v="769"/>
    <b v="0"/>
    <n v="52"/>
    <b v="0"/>
    <s v="publishing/fiction"/>
    <x v="3"/>
    <s v="fiction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x v="770"/>
    <b v="0"/>
    <n v="0"/>
    <b v="0"/>
    <s v="publishing/fiction"/>
    <x v="3"/>
    <s v="fiction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x v="771"/>
    <b v="0"/>
    <n v="1"/>
    <b v="0"/>
    <s v="publishing/fiction"/>
    <x v="3"/>
    <s v="fiction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x v="772"/>
    <b v="0"/>
    <n v="1"/>
    <b v="0"/>
    <s v="publishing/fiction"/>
    <x v="3"/>
    <s v="fiction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x v="773"/>
    <b v="0"/>
    <n v="2"/>
    <b v="0"/>
    <s v="publishing/fiction"/>
    <x v="3"/>
    <s v="fiction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x v="774"/>
    <b v="0"/>
    <n v="9"/>
    <b v="0"/>
    <s v="publishing/fiction"/>
    <x v="3"/>
    <s v="fiction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x v="775"/>
    <b v="0"/>
    <n v="5"/>
    <b v="0"/>
    <s v="publishing/fiction"/>
    <x v="3"/>
    <s v="fiction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x v="776"/>
    <b v="0"/>
    <n v="57"/>
    <b v="0"/>
    <s v="publishing/fiction"/>
    <x v="3"/>
    <s v="fiction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x v="777"/>
    <b v="0"/>
    <n v="3"/>
    <b v="0"/>
    <s v="publishing/fiction"/>
    <x v="3"/>
    <s v="fiction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x v="778"/>
    <b v="0"/>
    <n v="1"/>
    <b v="0"/>
    <s v="publishing/fiction"/>
    <x v="3"/>
    <s v="fiction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x v="779"/>
    <b v="0"/>
    <n v="6"/>
    <b v="0"/>
    <s v="publishing/fiction"/>
    <x v="3"/>
    <s v="fiction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x v="780"/>
    <b v="0"/>
    <n v="27"/>
    <b v="1"/>
    <s v="music/rock"/>
    <x v="4"/>
    <s v="rock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x v="781"/>
    <b v="0"/>
    <n v="25"/>
    <b v="1"/>
    <s v="music/rock"/>
    <x v="4"/>
    <s v="rock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x v="782"/>
    <b v="0"/>
    <n v="14"/>
    <b v="1"/>
    <s v="music/rock"/>
    <x v="4"/>
    <s v="rock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x v="783"/>
    <b v="0"/>
    <n v="35"/>
    <b v="1"/>
    <s v="music/rock"/>
    <x v="4"/>
    <s v="rock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x v="784"/>
    <b v="0"/>
    <n v="10"/>
    <b v="1"/>
    <s v="music/rock"/>
    <x v="4"/>
    <s v="rock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x v="785"/>
    <b v="0"/>
    <n v="29"/>
    <b v="1"/>
    <s v="music/rock"/>
    <x v="4"/>
    <s v="rock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x v="786"/>
    <b v="0"/>
    <n v="44"/>
    <b v="1"/>
    <s v="music/rock"/>
    <x v="4"/>
    <s v="rock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x v="787"/>
    <b v="0"/>
    <n v="17"/>
    <b v="1"/>
    <s v="music/rock"/>
    <x v="4"/>
    <s v="rock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x v="788"/>
    <b v="0"/>
    <n v="34"/>
    <b v="1"/>
    <s v="music/rock"/>
    <x v="4"/>
    <s v="rock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x v="789"/>
    <b v="0"/>
    <n v="14"/>
    <b v="1"/>
    <s v="music/rock"/>
    <x v="4"/>
    <s v="rock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x v="790"/>
    <b v="0"/>
    <n v="156"/>
    <b v="1"/>
    <s v="music/rock"/>
    <x v="4"/>
    <s v="rock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x v="791"/>
    <b v="0"/>
    <n v="128"/>
    <b v="1"/>
    <s v="music/rock"/>
    <x v="4"/>
    <s v="rock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x v="792"/>
    <b v="0"/>
    <n v="60"/>
    <b v="1"/>
    <s v="music/rock"/>
    <x v="4"/>
    <s v="rock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x v="793"/>
    <b v="0"/>
    <n v="32"/>
    <b v="1"/>
    <s v="music/rock"/>
    <x v="4"/>
    <s v="rock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x v="794"/>
    <b v="0"/>
    <n v="53"/>
    <b v="1"/>
    <s v="music/rock"/>
    <x v="4"/>
    <s v="rock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x v="795"/>
    <b v="0"/>
    <n v="184"/>
    <b v="1"/>
    <s v="music/rock"/>
    <x v="4"/>
    <s v="rock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x v="796"/>
    <b v="0"/>
    <n v="90"/>
    <b v="1"/>
    <s v="music/rock"/>
    <x v="4"/>
    <s v="rock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x v="797"/>
    <b v="0"/>
    <n v="71"/>
    <b v="1"/>
    <s v="music/rock"/>
    <x v="4"/>
    <s v="rock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x v="798"/>
    <b v="0"/>
    <n v="87"/>
    <b v="1"/>
    <s v="music/rock"/>
    <x v="4"/>
    <s v="rock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x v="799"/>
    <b v="0"/>
    <n v="28"/>
    <b v="1"/>
    <s v="music/rock"/>
    <x v="4"/>
    <s v="rock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x v="800"/>
    <b v="0"/>
    <n v="56"/>
    <b v="1"/>
    <s v="music/rock"/>
    <x v="4"/>
    <s v="rock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x v="801"/>
    <b v="0"/>
    <n v="51"/>
    <b v="1"/>
    <s v="music/rock"/>
    <x v="4"/>
    <s v="rock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x v="802"/>
    <b v="0"/>
    <n v="75"/>
    <b v="1"/>
    <s v="music/rock"/>
    <x v="4"/>
    <s v="rock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x v="803"/>
    <b v="0"/>
    <n v="38"/>
    <b v="1"/>
    <s v="music/rock"/>
    <x v="4"/>
    <s v="rock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x v="804"/>
    <b v="0"/>
    <n v="18"/>
    <b v="1"/>
    <s v="music/rock"/>
    <x v="4"/>
    <s v="rock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x v="805"/>
    <b v="0"/>
    <n v="54"/>
    <b v="1"/>
    <s v="music/rock"/>
    <x v="4"/>
    <s v="rock"/>
    <n v="58.33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x v="806"/>
    <b v="0"/>
    <n v="71"/>
    <b v="1"/>
    <s v="music/rock"/>
    <x v="4"/>
    <s v="rock"/>
    <n v="117.68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x v="807"/>
    <b v="0"/>
    <n v="57"/>
    <b v="1"/>
    <s v="music/rock"/>
    <x v="4"/>
    <s v="rock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x v="808"/>
    <b v="0"/>
    <n v="43"/>
    <b v="1"/>
    <s v="music/rock"/>
    <x v="4"/>
    <s v="rock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x v="809"/>
    <b v="0"/>
    <n v="52"/>
    <b v="1"/>
    <s v="music/rock"/>
    <x v="4"/>
    <s v="rock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x v="810"/>
    <b v="0"/>
    <n v="27"/>
    <b v="1"/>
    <s v="music/rock"/>
    <x v="4"/>
    <s v="rock"/>
    <n v="58.33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x v="811"/>
    <b v="0"/>
    <n v="12"/>
    <b v="1"/>
    <s v="music/rock"/>
    <x v="4"/>
    <s v="rock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x v="812"/>
    <b v="0"/>
    <n v="33"/>
    <b v="1"/>
    <s v="music/rock"/>
    <x v="4"/>
    <s v="rock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x v="813"/>
    <b v="0"/>
    <n v="96"/>
    <b v="1"/>
    <s v="music/rock"/>
    <x v="4"/>
    <s v="rock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x v="814"/>
    <b v="0"/>
    <n v="28"/>
    <b v="1"/>
    <s v="music/rock"/>
    <x v="4"/>
    <s v="rock"/>
    <n v="45.46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x v="815"/>
    <b v="0"/>
    <n v="43"/>
    <b v="1"/>
    <s v="music/rock"/>
    <x v="4"/>
    <s v="rock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x v="816"/>
    <b v="0"/>
    <n v="205"/>
    <b v="1"/>
    <s v="music/rock"/>
    <x v="4"/>
    <s v="rock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x v="817"/>
    <b v="0"/>
    <n v="23"/>
    <b v="1"/>
    <s v="music/rock"/>
    <x v="4"/>
    <s v="rock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x v="818"/>
    <b v="0"/>
    <n v="19"/>
    <b v="1"/>
    <s v="music/rock"/>
    <x v="4"/>
    <s v="rock"/>
    <n v="28.68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x v="819"/>
    <b v="0"/>
    <n v="14"/>
    <b v="1"/>
    <s v="music/rock"/>
    <x v="4"/>
    <s v="rock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x v="820"/>
    <b v="0"/>
    <n v="38"/>
    <b v="1"/>
    <s v="music/rock"/>
    <x v="4"/>
    <s v="rock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x v="821"/>
    <b v="0"/>
    <n v="78"/>
    <b v="1"/>
    <s v="music/rock"/>
    <x v="4"/>
    <s v="rock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x v="822"/>
    <b v="0"/>
    <n v="69"/>
    <b v="1"/>
    <s v="music/rock"/>
    <x v="4"/>
    <s v="rock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x v="823"/>
    <b v="0"/>
    <n v="33"/>
    <b v="1"/>
    <s v="music/rock"/>
    <x v="4"/>
    <s v="rock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x v="824"/>
    <b v="0"/>
    <n v="54"/>
    <b v="1"/>
    <s v="music/rock"/>
    <x v="4"/>
    <s v="rock"/>
    <n v="39.82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x v="825"/>
    <b v="0"/>
    <n v="99"/>
    <b v="1"/>
    <s v="music/rock"/>
    <x v="4"/>
    <s v="rock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x v="826"/>
    <b v="0"/>
    <n v="49"/>
    <b v="1"/>
    <s v="music/rock"/>
    <x v="4"/>
    <s v="rock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x v="827"/>
    <b v="0"/>
    <n v="11"/>
    <b v="1"/>
    <s v="music/rock"/>
    <x v="4"/>
    <s v="rock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x v="828"/>
    <b v="0"/>
    <n v="38"/>
    <b v="1"/>
    <s v="music/rock"/>
    <x v="4"/>
    <s v="rock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x v="829"/>
    <b v="0"/>
    <n v="16"/>
    <b v="1"/>
    <s v="music/rock"/>
    <x v="4"/>
    <s v="rock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x v="830"/>
    <b v="0"/>
    <n v="32"/>
    <b v="1"/>
    <s v="music/rock"/>
    <x v="4"/>
    <s v="rock"/>
    <n v="60.66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x v="831"/>
    <b v="0"/>
    <n v="20"/>
    <b v="1"/>
    <s v="music/rock"/>
    <x v="4"/>
    <s v="rock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x v="832"/>
    <b v="0"/>
    <n v="154"/>
    <b v="1"/>
    <s v="music/rock"/>
    <x v="4"/>
    <s v="rock"/>
    <n v="97.99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x v="833"/>
    <b v="0"/>
    <n v="41"/>
    <b v="1"/>
    <s v="music/rock"/>
    <x v="4"/>
    <s v="rock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x v="834"/>
    <b v="0"/>
    <n v="75"/>
    <b v="1"/>
    <s v="music/rock"/>
    <x v="4"/>
    <s v="rock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x v="835"/>
    <b v="0"/>
    <n v="40"/>
    <b v="1"/>
    <s v="music/rock"/>
    <x v="4"/>
    <s v="rock"/>
    <n v="58.63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x v="836"/>
    <b v="0"/>
    <n v="46"/>
    <b v="1"/>
    <s v="music/rock"/>
    <x v="4"/>
    <s v="rock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x v="837"/>
    <b v="0"/>
    <n v="62"/>
    <b v="1"/>
    <s v="music/rock"/>
    <x v="4"/>
    <s v="rock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x v="838"/>
    <b v="0"/>
    <n v="61"/>
    <b v="1"/>
    <s v="music/rock"/>
    <x v="4"/>
    <s v="rock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x v="839"/>
    <b v="0"/>
    <n v="96"/>
    <b v="1"/>
    <s v="music/rock"/>
    <x v="4"/>
    <s v="rock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x v="840"/>
    <b v="0"/>
    <n v="190"/>
    <b v="1"/>
    <s v="music/metal"/>
    <x v="4"/>
    <s v="metal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x v="841"/>
    <b v="1"/>
    <n v="94"/>
    <b v="1"/>
    <s v="music/metal"/>
    <x v="4"/>
    <s v="metal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x v="842"/>
    <b v="1"/>
    <n v="39"/>
    <b v="1"/>
    <s v="music/metal"/>
    <x v="4"/>
    <s v="metal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x v="843"/>
    <b v="0"/>
    <n v="127"/>
    <b v="1"/>
    <s v="music/metal"/>
    <x v="4"/>
    <s v="metal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x v="844"/>
    <b v="1"/>
    <n v="159"/>
    <b v="1"/>
    <s v="music/metal"/>
    <x v="4"/>
    <s v="metal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x v="845"/>
    <b v="0"/>
    <n v="177"/>
    <b v="1"/>
    <s v="music/metal"/>
    <x v="4"/>
    <s v="metal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x v="846"/>
    <b v="0"/>
    <n v="47"/>
    <b v="1"/>
    <s v="music/metal"/>
    <x v="4"/>
    <s v="metal"/>
    <n v="28.55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x v="847"/>
    <b v="0"/>
    <n v="1"/>
    <b v="1"/>
    <s v="music/metal"/>
    <x v="4"/>
    <s v="metal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x v="848"/>
    <b v="0"/>
    <n v="16"/>
    <b v="1"/>
    <s v="music/metal"/>
    <x v="4"/>
    <s v="metal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x v="849"/>
    <b v="0"/>
    <n v="115"/>
    <b v="1"/>
    <s v="music/metal"/>
    <x v="4"/>
    <s v="metal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x v="850"/>
    <b v="0"/>
    <n v="133"/>
    <b v="1"/>
    <s v="music/metal"/>
    <x v="4"/>
    <s v="metal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x v="851"/>
    <b v="0"/>
    <n v="70"/>
    <b v="1"/>
    <s v="music/metal"/>
    <x v="4"/>
    <s v="metal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x v="852"/>
    <b v="0"/>
    <n v="62"/>
    <b v="1"/>
    <s v="music/metal"/>
    <x v="4"/>
    <s v="metal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x v="853"/>
    <b v="0"/>
    <n v="10"/>
    <b v="1"/>
    <s v="music/metal"/>
    <x v="4"/>
    <s v="metal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x v="854"/>
    <b v="0"/>
    <n v="499"/>
    <b v="1"/>
    <s v="music/metal"/>
    <x v="4"/>
    <s v="metal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x v="855"/>
    <b v="0"/>
    <n v="47"/>
    <b v="1"/>
    <s v="music/metal"/>
    <x v="4"/>
    <s v="metal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x v="856"/>
    <b v="0"/>
    <n v="28"/>
    <b v="1"/>
    <s v="music/metal"/>
    <x v="4"/>
    <s v="metal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x v="857"/>
    <b v="0"/>
    <n v="24"/>
    <b v="1"/>
    <s v="music/metal"/>
    <x v="4"/>
    <s v="metal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x v="858"/>
    <b v="0"/>
    <n v="76"/>
    <b v="1"/>
    <s v="music/metal"/>
    <x v="4"/>
    <s v="metal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x v="859"/>
    <b v="0"/>
    <n v="98"/>
    <b v="1"/>
    <s v="music/metal"/>
    <x v="4"/>
    <s v="metal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x v="860"/>
    <b v="0"/>
    <n v="48"/>
    <b v="0"/>
    <s v="music/jazz"/>
    <x v="4"/>
    <s v="jazz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x v="861"/>
    <b v="0"/>
    <n v="2"/>
    <b v="0"/>
    <s v="music/jazz"/>
    <x v="4"/>
    <s v="jazz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x v="862"/>
    <b v="0"/>
    <n v="4"/>
    <b v="0"/>
    <s v="music/jazz"/>
    <x v="4"/>
    <s v="jazz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x v="863"/>
    <b v="0"/>
    <n v="5"/>
    <b v="0"/>
    <s v="music/jazz"/>
    <x v="4"/>
    <s v="jazz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x v="864"/>
    <b v="0"/>
    <n v="79"/>
    <b v="0"/>
    <s v="music/jazz"/>
    <x v="4"/>
    <s v="jazz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x v="865"/>
    <b v="0"/>
    <n v="2"/>
    <b v="0"/>
    <s v="music/jazz"/>
    <x v="4"/>
    <s v="jazz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x v="866"/>
    <b v="0"/>
    <n v="11"/>
    <b v="0"/>
    <s v="music/jazz"/>
    <x v="4"/>
    <s v="jazz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x v="867"/>
    <b v="0"/>
    <n v="11"/>
    <b v="0"/>
    <s v="music/jazz"/>
    <x v="4"/>
    <s v="jazz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x v="868"/>
    <b v="0"/>
    <n v="1"/>
    <b v="0"/>
    <s v="music/jazz"/>
    <x v="4"/>
    <s v="jazz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x v="869"/>
    <b v="0"/>
    <n v="3"/>
    <b v="0"/>
    <s v="music/jazz"/>
    <x v="4"/>
    <s v="jazz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x v="870"/>
    <b v="0"/>
    <n v="5"/>
    <b v="0"/>
    <s v="music/jazz"/>
    <x v="4"/>
    <s v="jazz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x v="871"/>
    <b v="0"/>
    <n v="12"/>
    <b v="0"/>
    <s v="music/jazz"/>
    <x v="4"/>
    <s v="jazz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x v="872"/>
    <b v="0"/>
    <n v="2"/>
    <b v="0"/>
    <s v="music/jazz"/>
    <x v="4"/>
    <s v="jazz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x v="873"/>
    <b v="0"/>
    <n v="5"/>
    <b v="0"/>
    <s v="music/jazz"/>
    <x v="4"/>
    <s v="jazz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x v="874"/>
    <b v="0"/>
    <n v="21"/>
    <b v="0"/>
    <s v="music/jazz"/>
    <x v="4"/>
    <s v="jazz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x v="875"/>
    <b v="0"/>
    <n v="0"/>
    <b v="0"/>
    <s v="music/jazz"/>
    <x v="4"/>
    <s v="jazz"/>
    <n v="0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x v="876"/>
    <b v="0"/>
    <n v="45"/>
    <b v="0"/>
    <s v="music/jazz"/>
    <x v="4"/>
    <s v="jazz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x v="877"/>
    <b v="0"/>
    <n v="29"/>
    <b v="0"/>
    <s v="music/jazz"/>
    <x v="4"/>
    <s v="jazz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x v="878"/>
    <b v="0"/>
    <n v="2"/>
    <b v="0"/>
    <s v="music/jazz"/>
    <x v="4"/>
    <s v="jazz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x v="879"/>
    <b v="0"/>
    <n v="30"/>
    <b v="0"/>
    <s v="music/jazz"/>
    <x v="4"/>
    <s v="jazz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x v="880"/>
    <b v="0"/>
    <n v="8"/>
    <b v="0"/>
    <s v="music/indie rock"/>
    <x v="4"/>
    <s v="indie rock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x v="881"/>
    <b v="0"/>
    <n v="1"/>
    <b v="0"/>
    <s v="music/indie rock"/>
    <x v="4"/>
    <s v="indie rock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x v="882"/>
    <b v="0"/>
    <n v="14"/>
    <b v="0"/>
    <s v="music/indie rock"/>
    <x v="4"/>
    <s v="indie rock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x v="883"/>
    <b v="0"/>
    <n v="24"/>
    <b v="0"/>
    <s v="music/indie rock"/>
    <x v="4"/>
    <s v="indie rock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x v="884"/>
    <b v="0"/>
    <n v="2"/>
    <b v="0"/>
    <s v="music/indie rock"/>
    <x v="4"/>
    <s v="indie rock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x v="885"/>
    <b v="0"/>
    <n v="21"/>
    <b v="0"/>
    <s v="music/indie rock"/>
    <x v="4"/>
    <s v="indie rock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x v="886"/>
    <b v="0"/>
    <n v="7"/>
    <b v="0"/>
    <s v="music/indie rock"/>
    <x v="4"/>
    <s v="indie rock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x v="887"/>
    <b v="0"/>
    <n v="0"/>
    <b v="0"/>
    <s v="music/indie rock"/>
    <x v="4"/>
    <s v="indie rock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x v="888"/>
    <b v="0"/>
    <n v="4"/>
    <b v="0"/>
    <s v="music/indie rock"/>
    <x v="4"/>
    <s v="indie rock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x v="889"/>
    <b v="0"/>
    <n v="32"/>
    <b v="0"/>
    <s v="music/indie rock"/>
    <x v="4"/>
    <s v="indie rock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x v="890"/>
    <b v="0"/>
    <n v="4"/>
    <b v="0"/>
    <s v="music/indie rock"/>
    <x v="4"/>
    <s v="indie rock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x v="891"/>
    <b v="0"/>
    <n v="9"/>
    <b v="0"/>
    <s v="music/indie rock"/>
    <x v="4"/>
    <s v="indie rock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x v="892"/>
    <b v="0"/>
    <n v="17"/>
    <b v="0"/>
    <s v="music/indie rock"/>
    <x v="4"/>
    <s v="indie rock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x v="893"/>
    <b v="0"/>
    <n v="5"/>
    <b v="0"/>
    <s v="music/indie rock"/>
    <x v="4"/>
    <s v="indie rock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x v="894"/>
    <b v="0"/>
    <n v="53"/>
    <b v="0"/>
    <s v="music/indie rock"/>
    <x v="4"/>
    <s v="indie rock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x v="895"/>
    <b v="0"/>
    <n v="7"/>
    <b v="0"/>
    <s v="music/indie rock"/>
    <x v="4"/>
    <s v="indie rock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x v="896"/>
    <b v="0"/>
    <n v="72"/>
    <b v="0"/>
    <s v="music/indie rock"/>
    <x v="4"/>
    <s v="indie rock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x v="897"/>
    <b v="0"/>
    <n v="0"/>
    <b v="0"/>
    <s v="music/indie rock"/>
    <x v="4"/>
    <s v="indie rock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x v="898"/>
    <b v="0"/>
    <n v="2"/>
    <b v="0"/>
    <s v="music/indie rock"/>
    <x v="4"/>
    <s v="indie rock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x v="899"/>
    <b v="0"/>
    <n v="8"/>
    <b v="0"/>
    <s v="music/indie rock"/>
    <x v="4"/>
    <s v="indie rock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x v="900"/>
    <b v="0"/>
    <n v="2"/>
    <b v="0"/>
    <s v="music/jazz"/>
    <x v="4"/>
    <s v="jazz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x v="901"/>
    <b v="0"/>
    <n v="0"/>
    <b v="0"/>
    <s v="music/jazz"/>
    <x v="4"/>
    <s v="jazz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x v="902"/>
    <b v="0"/>
    <n v="3"/>
    <b v="0"/>
    <s v="music/jazz"/>
    <x v="4"/>
    <s v="jazz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x v="903"/>
    <b v="0"/>
    <n v="4"/>
    <b v="0"/>
    <s v="music/jazz"/>
    <x v="4"/>
    <s v="jazz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x v="904"/>
    <b v="0"/>
    <n v="3"/>
    <b v="0"/>
    <s v="music/jazz"/>
    <x v="4"/>
    <s v="jazz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x v="905"/>
    <b v="0"/>
    <n v="6"/>
    <b v="0"/>
    <s v="music/jazz"/>
    <x v="4"/>
    <s v="jazz"/>
    <n v="32.67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x v="906"/>
    <b v="0"/>
    <n v="0"/>
    <b v="0"/>
    <s v="music/jazz"/>
    <x v="4"/>
    <s v="jazz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x v="907"/>
    <b v="0"/>
    <n v="0"/>
    <b v="0"/>
    <s v="music/jazz"/>
    <x v="4"/>
    <s v="jazz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x v="908"/>
    <b v="0"/>
    <n v="0"/>
    <b v="0"/>
    <s v="music/jazz"/>
    <x v="4"/>
    <s v="jazz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x v="909"/>
    <b v="0"/>
    <n v="8"/>
    <b v="0"/>
    <s v="music/jazz"/>
    <x v="4"/>
    <s v="jazz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x v="910"/>
    <b v="0"/>
    <n v="5"/>
    <b v="0"/>
    <s v="music/jazz"/>
    <x v="4"/>
    <s v="jazz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x v="911"/>
    <b v="0"/>
    <n v="0"/>
    <b v="0"/>
    <s v="music/jazz"/>
    <x v="4"/>
    <s v="jazz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x v="912"/>
    <b v="0"/>
    <n v="2"/>
    <b v="0"/>
    <s v="music/jazz"/>
    <x v="4"/>
    <s v="jazz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x v="913"/>
    <b v="0"/>
    <n v="24"/>
    <b v="0"/>
    <s v="music/jazz"/>
    <x v="4"/>
    <s v="jazz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x v="914"/>
    <b v="0"/>
    <n v="0"/>
    <b v="0"/>
    <s v="music/jazz"/>
    <x v="4"/>
    <s v="jazz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x v="915"/>
    <b v="0"/>
    <n v="9"/>
    <b v="0"/>
    <s v="music/jazz"/>
    <x v="4"/>
    <s v="jazz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x v="916"/>
    <b v="0"/>
    <n v="0"/>
    <b v="0"/>
    <s v="music/jazz"/>
    <x v="4"/>
    <s v="jazz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x v="917"/>
    <b v="0"/>
    <n v="1"/>
    <b v="0"/>
    <s v="music/jazz"/>
    <x v="4"/>
    <s v="jazz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x v="918"/>
    <b v="0"/>
    <n v="10"/>
    <b v="0"/>
    <s v="music/jazz"/>
    <x v="4"/>
    <s v="jazz"/>
    <n v="19.600000000000001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x v="919"/>
    <b v="0"/>
    <n v="1"/>
    <b v="0"/>
    <s v="music/jazz"/>
    <x v="4"/>
    <s v="jazz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x v="920"/>
    <b v="0"/>
    <n v="0"/>
    <b v="0"/>
    <s v="music/jazz"/>
    <x v="4"/>
    <s v="jazz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x v="921"/>
    <b v="0"/>
    <n v="20"/>
    <b v="0"/>
    <s v="music/jazz"/>
    <x v="4"/>
    <s v="jazz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x v="922"/>
    <b v="0"/>
    <n v="30"/>
    <b v="0"/>
    <s v="music/jazz"/>
    <x v="4"/>
    <s v="jazz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x v="923"/>
    <b v="0"/>
    <n v="6"/>
    <b v="0"/>
    <s v="music/jazz"/>
    <x v="4"/>
    <s v="jazz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x v="924"/>
    <b v="0"/>
    <n v="15"/>
    <b v="0"/>
    <s v="music/jazz"/>
    <x v="4"/>
    <s v="jazz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x v="925"/>
    <b v="0"/>
    <n v="5"/>
    <b v="0"/>
    <s v="music/jazz"/>
    <x v="4"/>
    <s v="jazz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x v="926"/>
    <b v="0"/>
    <n v="0"/>
    <b v="0"/>
    <s v="music/jazz"/>
    <x v="4"/>
    <s v="jazz"/>
    <n v="0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x v="927"/>
    <b v="0"/>
    <n v="0"/>
    <b v="0"/>
    <s v="music/jazz"/>
    <x v="4"/>
    <s v="jazz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x v="928"/>
    <b v="0"/>
    <n v="28"/>
    <b v="0"/>
    <s v="music/jazz"/>
    <x v="4"/>
    <s v="jazz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x v="929"/>
    <b v="0"/>
    <n v="0"/>
    <b v="0"/>
    <s v="music/jazz"/>
    <x v="4"/>
    <s v="jazz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x v="930"/>
    <b v="0"/>
    <n v="5"/>
    <b v="0"/>
    <s v="music/jazz"/>
    <x v="4"/>
    <s v="jazz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x v="931"/>
    <b v="0"/>
    <n v="7"/>
    <b v="0"/>
    <s v="music/jazz"/>
    <x v="4"/>
    <s v="jazz"/>
    <n v="18.71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x v="932"/>
    <b v="0"/>
    <n v="30"/>
    <b v="0"/>
    <s v="music/jazz"/>
    <x v="4"/>
    <s v="jazz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x v="933"/>
    <b v="0"/>
    <n v="2"/>
    <b v="0"/>
    <s v="music/jazz"/>
    <x v="4"/>
    <s v="jazz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x v="934"/>
    <b v="0"/>
    <n v="30"/>
    <b v="0"/>
    <s v="music/jazz"/>
    <x v="4"/>
    <s v="jazz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x v="935"/>
    <b v="0"/>
    <n v="2"/>
    <b v="0"/>
    <s v="music/jazz"/>
    <x v="4"/>
    <s v="jazz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x v="936"/>
    <b v="0"/>
    <n v="0"/>
    <b v="0"/>
    <s v="music/jazz"/>
    <x v="4"/>
    <s v="jazz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x v="937"/>
    <b v="0"/>
    <n v="2"/>
    <b v="0"/>
    <s v="music/jazz"/>
    <x v="4"/>
    <s v="jazz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x v="938"/>
    <b v="0"/>
    <n v="1"/>
    <b v="0"/>
    <s v="music/jazz"/>
    <x v="4"/>
    <s v="jazz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x v="939"/>
    <b v="0"/>
    <n v="2"/>
    <b v="0"/>
    <s v="music/jazz"/>
    <x v="4"/>
    <s v="jazz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x v="940"/>
    <b v="0"/>
    <n v="14"/>
    <b v="0"/>
    <s v="technology/wearables"/>
    <x v="2"/>
    <s v="wearables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x v="941"/>
    <b v="0"/>
    <n v="31"/>
    <b v="0"/>
    <s v="technology/wearables"/>
    <x v="2"/>
    <s v="wearables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x v="942"/>
    <b v="0"/>
    <n v="16"/>
    <b v="0"/>
    <s v="technology/wearables"/>
    <x v="2"/>
    <s v="wearables"/>
    <n v="41.75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x v="943"/>
    <b v="0"/>
    <n v="12"/>
    <b v="0"/>
    <s v="technology/wearables"/>
    <x v="2"/>
    <s v="wearables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x v="944"/>
    <b v="0"/>
    <n v="96"/>
    <b v="0"/>
    <s v="technology/wearables"/>
    <x v="2"/>
    <s v="wearables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x v="945"/>
    <b v="0"/>
    <n v="16"/>
    <b v="0"/>
    <s v="technology/wearables"/>
    <x v="2"/>
    <s v="wearables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x v="946"/>
    <b v="0"/>
    <n v="5"/>
    <b v="0"/>
    <s v="technology/wearables"/>
    <x v="2"/>
    <s v="wearables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x v="947"/>
    <b v="0"/>
    <n v="0"/>
    <b v="0"/>
    <s v="technology/wearables"/>
    <x v="2"/>
    <s v="wearables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x v="948"/>
    <b v="0"/>
    <n v="8"/>
    <b v="0"/>
    <s v="technology/wearables"/>
    <x v="2"/>
    <s v="wearables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x v="949"/>
    <b v="0"/>
    <n v="7"/>
    <b v="0"/>
    <s v="technology/wearables"/>
    <x v="2"/>
    <s v="wearables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x v="950"/>
    <b v="0"/>
    <n v="24"/>
    <b v="0"/>
    <s v="technology/wearables"/>
    <x v="2"/>
    <s v="wearables"/>
    <n v="58.42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x v="951"/>
    <b v="0"/>
    <n v="121"/>
    <b v="0"/>
    <s v="technology/wearables"/>
    <x v="2"/>
    <s v="wearables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x v="952"/>
    <b v="0"/>
    <n v="196"/>
    <b v="0"/>
    <s v="technology/wearables"/>
    <x v="2"/>
    <s v="wearables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x v="953"/>
    <b v="0"/>
    <n v="5"/>
    <b v="0"/>
    <s v="technology/wearables"/>
    <x v="2"/>
    <s v="wearables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x v="954"/>
    <b v="0"/>
    <n v="73"/>
    <b v="0"/>
    <s v="technology/wearables"/>
    <x v="2"/>
    <s v="wearables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x v="955"/>
    <b v="0"/>
    <n v="93"/>
    <b v="0"/>
    <s v="technology/wearables"/>
    <x v="2"/>
    <s v="wearables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x v="956"/>
    <b v="0"/>
    <n v="17"/>
    <b v="0"/>
    <s v="technology/wearables"/>
    <x v="2"/>
    <s v="wearables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x v="957"/>
    <b v="0"/>
    <n v="7"/>
    <b v="0"/>
    <s v="technology/wearables"/>
    <x v="2"/>
    <s v="wearables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x v="958"/>
    <b v="0"/>
    <n v="17"/>
    <b v="0"/>
    <s v="technology/wearables"/>
    <x v="2"/>
    <s v="wearables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x v="959"/>
    <b v="0"/>
    <n v="171"/>
    <b v="0"/>
    <s v="technology/wearables"/>
    <x v="2"/>
    <s v="wearables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x v="960"/>
    <b v="0"/>
    <n v="188"/>
    <b v="0"/>
    <s v="technology/wearables"/>
    <x v="2"/>
    <s v="wearables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x v="961"/>
    <b v="0"/>
    <n v="110"/>
    <b v="0"/>
    <s v="technology/wearables"/>
    <x v="2"/>
    <s v="wearables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x v="962"/>
    <b v="0"/>
    <n v="37"/>
    <b v="0"/>
    <s v="technology/wearables"/>
    <x v="2"/>
    <s v="wearables"/>
    <n v="19.239999999999998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x v="963"/>
    <b v="0"/>
    <n v="9"/>
    <b v="0"/>
    <s v="technology/wearables"/>
    <x v="2"/>
    <s v="wearables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x v="964"/>
    <b v="0"/>
    <n v="29"/>
    <b v="0"/>
    <s v="technology/wearables"/>
    <x v="2"/>
    <s v="wearables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x v="965"/>
    <b v="0"/>
    <n v="6"/>
    <b v="0"/>
    <s v="technology/wearables"/>
    <x v="2"/>
    <s v="wearables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x v="966"/>
    <b v="0"/>
    <n v="30"/>
    <b v="0"/>
    <s v="technology/wearables"/>
    <x v="2"/>
    <s v="wearables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x v="967"/>
    <b v="0"/>
    <n v="81"/>
    <b v="0"/>
    <s v="technology/wearables"/>
    <x v="2"/>
    <s v="wearables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x v="968"/>
    <b v="0"/>
    <n v="4"/>
    <b v="0"/>
    <s v="technology/wearables"/>
    <x v="2"/>
    <s v="wearables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x v="969"/>
    <b v="0"/>
    <n v="11"/>
    <b v="0"/>
    <s v="technology/wearables"/>
    <x v="2"/>
    <s v="wearables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x v="970"/>
    <b v="0"/>
    <n v="14"/>
    <b v="0"/>
    <s v="technology/wearables"/>
    <x v="2"/>
    <s v="wearables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x v="971"/>
    <b v="0"/>
    <n v="5"/>
    <b v="0"/>
    <s v="technology/wearables"/>
    <x v="2"/>
    <s v="wearables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x v="972"/>
    <b v="0"/>
    <n v="45"/>
    <b v="0"/>
    <s v="technology/wearables"/>
    <x v="2"/>
    <s v="wearables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x v="973"/>
    <b v="0"/>
    <n v="8"/>
    <b v="0"/>
    <s v="technology/wearables"/>
    <x v="2"/>
    <s v="wearables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x v="974"/>
    <b v="0"/>
    <n v="3"/>
    <b v="0"/>
    <s v="technology/wearables"/>
    <x v="2"/>
    <s v="wearables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x v="975"/>
    <b v="0"/>
    <n v="24"/>
    <b v="0"/>
    <s v="technology/wearables"/>
    <x v="2"/>
    <s v="wearables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x v="976"/>
    <b v="0"/>
    <n v="18"/>
    <b v="0"/>
    <s v="technology/wearables"/>
    <x v="2"/>
    <s v="wearables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x v="977"/>
    <b v="0"/>
    <n v="12"/>
    <b v="0"/>
    <s v="technology/wearables"/>
    <x v="2"/>
    <s v="wearables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x v="978"/>
    <b v="0"/>
    <n v="123"/>
    <b v="0"/>
    <s v="technology/wearables"/>
    <x v="2"/>
    <s v="wearables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x v="979"/>
    <b v="0"/>
    <n v="96"/>
    <b v="0"/>
    <s v="technology/wearables"/>
    <x v="2"/>
    <s v="wearables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x v="980"/>
    <b v="0"/>
    <n v="31"/>
    <b v="0"/>
    <s v="technology/wearables"/>
    <x v="2"/>
    <s v="wearables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x v="981"/>
    <b v="0"/>
    <n v="4"/>
    <b v="0"/>
    <s v="technology/wearables"/>
    <x v="2"/>
    <s v="wearables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x v="982"/>
    <b v="0"/>
    <n v="3"/>
    <b v="0"/>
    <s v="technology/wearables"/>
    <x v="2"/>
    <s v="wearables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x v="983"/>
    <b v="0"/>
    <n v="179"/>
    <b v="0"/>
    <s v="technology/wearables"/>
    <x v="2"/>
    <s v="wearables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x v="984"/>
    <b v="0"/>
    <n v="3"/>
    <b v="0"/>
    <s v="technology/wearables"/>
    <x v="2"/>
    <s v="wearables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x v="985"/>
    <b v="0"/>
    <n v="23"/>
    <b v="0"/>
    <s v="technology/wearables"/>
    <x v="2"/>
    <s v="wearables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x v="986"/>
    <b v="0"/>
    <n v="23"/>
    <b v="0"/>
    <s v="technology/wearables"/>
    <x v="2"/>
    <s v="wearables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x v="987"/>
    <b v="0"/>
    <n v="41"/>
    <b v="0"/>
    <s v="technology/wearables"/>
    <x v="2"/>
    <s v="wearables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x v="988"/>
    <b v="0"/>
    <n v="0"/>
    <b v="0"/>
    <s v="technology/wearables"/>
    <x v="2"/>
    <s v="wearables"/>
    <n v="0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x v="989"/>
    <b v="0"/>
    <n v="32"/>
    <b v="0"/>
    <s v="technology/wearables"/>
    <x v="2"/>
    <s v="wearables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x v="990"/>
    <b v="0"/>
    <n v="2"/>
    <b v="0"/>
    <s v="technology/wearables"/>
    <x v="2"/>
    <s v="wearables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x v="991"/>
    <b v="0"/>
    <n v="7"/>
    <b v="0"/>
    <s v="technology/wearables"/>
    <x v="2"/>
    <s v="wearables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x v="992"/>
    <b v="0"/>
    <n v="4"/>
    <b v="0"/>
    <s v="technology/wearables"/>
    <x v="2"/>
    <s v="wearables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x v="993"/>
    <b v="0"/>
    <n v="196"/>
    <b v="0"/>
    <s v="technology/wearables"/>
    <x v="2"/>
    <s v="wearables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x v="994"/>
    <b v="0"/>
    <n v="11"/>
    <b v="0"/>
    <s v="technology/wearables"/>
    <x v="2"/>
    <s v="wearables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x v="995"/>
    <b v="0"/>
    <n v="9"/>
    <b v="0"/>
    <s v="technology/wearables"/>
    <x v="2"/>
    <s v="wearables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x v="996"/>
    <b v="0"/>
    <n v="5"/>
    <b v="0"/>
    <s v="technology/wearables"/>
    <x v="2"/>
    <s v="wearables"/>
    <n v="13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x v="997"/>
    <b v="0"/>
    <n v="8"/>
    <b v="0"/>
    <s v="technology/wearables"/>
    <x v="2"/>
    <s v="wearables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x v="998"/>
    <b v="0"/>
    <n v="229"/>
    <b v="0"/>
    <s v="technology/wearables"/>
    <x v="2"/>
    <s v="wearables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x v="999"/>
    <b v="0"/>
    <n v="40"/>
    <b v="0"/>
    <s v="technology/wearables"/>
    <x v="2"/>
    <s v="wearables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x v="1000"/>
    <b v="0"/>
    <n v="6"/>
    <b v="0"/>
    <s v="technology/wearables"/>
    <x v="2"/>
    <s v="wearables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x v="1001"/>
    <b v="0"/>
    <n v="4"/>
    <b v="0"/>
    <s v="technology/wearables"/>
    <x v="2"/>
    <s v="wearables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x v="1002"/>
    <b v="0"/>
    <n v="22"/>
    <b v="0"/>
    <s v="technology/wearables"/>
    <x v="2"/>
    <s v="wearables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x v="1003"/>
    <b v="0"/>
    <n v="15"/>
    <b v="0"/>
    <s v="technology/wearables"/>
    <x v="2"/>
    <s v="wearables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x v="1004"/>
    <b v="0"/>
    <n v="95"/>
    <b v="0"/>
    <s v="technology/wearables"/>
    <x v="2"/>
    <s v="wearables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x v="1005"/>
    <b v="0"/>
    <n v="161"/>
    <b v="0"/>
    <s v="technology/wearables"/>
    <x v="2"/>
    <s v="wearables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x v="1006"/>
    <b v="0"/>
    <n v="8"/>
    <b v="0"/>
    <s v="technology/wearables"/>
    <x v="2"/>
    <s v="wearables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x v="1007"/>
    <b v="0"/>
    <n v="76"/>
    <b v="0"/>
    <s v="technology/wearables"/>
    <x v="2"/>
    <s v="wearables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x v="1008"/>
    <b v="0"/>
    <n v="1"/>
    <b v="0"/>
    <s v="technology/wearables"/>
    <x v="2"/>
    <s v="wearables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x v="1009"/>
    <b v="0"/>
    <n v="101"/>
    <b v="0"/>
    <s v="technology/wearables"/>
    <x v="2"/>
    <s v="wearables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x v="1010"/>
    <b v="0"/>
    <n v="4"/>
    <b v="0"/>
    <s v="technology/wearables"/>
    <x v="2"/>
    <s v="wearables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x v="1011"/>
    <b v="0"/>
    <n v="1"/>
    <b v="0"/>
    <s v="technology/wearables"/>
    <x v="2"/>
    <s v="wearables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x v="1012"/>
    <b v="0"/>
    <n v="775"/>
    <b v="0"/>
    <s v="technology/wearables"/>
    <x v="2"/>
    <s v="wearables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x v="1013"/>
    <b v="0"/>
    <n v="90"/>
    <b v="0"/>
    <s v="technology/wearables"/>
    <x v="2"/>
    <s v="wearables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x v="1014"/>
    <b v="0"/>
    <n v="16"/>
    <b v="0"/>
    <s v="technology/wearables"/>
    <x v="2"/>
    <s v="wearables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x v="1015"/>
    <b v="0"/>
    <n v="6"/>
    <b v="0"/>
    <s v="technology/wearables"/>
    <x v="2"/>
    <s v="wearables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x v="1016"/>
    <b v="0"/>
    <n v="38"/>
    <b v="0"/>
    <s v="technology/wearables"/>
    <x v="2"/>
    <s v="wearables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x v="1017"/>
    <b v="0"/>
    <n v="355"/>
    <b v="0"/>
    <s v="technology/wearables"/>
    <x v="2"/>
    <s v="wearables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x v="1018"/>
    <b v="0"/>
    <n v="7"/>
    <b v="0"/>
    <s v="technology/wearables"/>
    <x v="2"/>
    <s v="wearables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x v="1019"/>
    <b v="0"/>
    <n v="400"/>
    <b v="0"/>
    <s v="technology/wearables"/>
    <x v="2"/>
    <s v="wearables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x v="1020"/>
    <b v="0"/>
    <n v="30"/>
    <b v="1"/>
    <s v="music/electronic music"/>
    <x v="4"/>
    <s v="electronic music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x v="1021"/>
    <b v="1"/>
    <n v="478"/>
    <b v="1"/>
    <s v="music/electronic music"/>
    <x v="4"/>
    <s v="electronic music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x v="1022"/>
    <b v="1"/>
    <n v="74"/>
    <b v="1"/>
    <s v="music/electronic music"/>
    <x v="4"/>
    <s v="electronic music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x v="1023"/>
    <b v="0"/>
    <n v="131"/>
    <b v="1"/>
    <s v="music/electronic music"/>
    <x v="4"/>
    <s v="electronic music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x v="1024"/>
    <b v="1"/>
    <n v="61"/>
    <b v="1"/>
    <s v="music/electronic music"/>
    <x v="4"/>
    <s v="electronic music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x v="1025"/>
    <b v="1"/>
    <n v="1071"/>
    <b v="1"/>
    <s v="music/electronic music"/>
    <x v="4"/>
    <s v="electronic music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x v="1026"/>
    <b v="1"/>
    <n v="122"/>
    <b v="1"/>
    <s v="music/electronic music"/>
    <x v="4"/>
    <s v="electronic music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x v="1027"/>
    <b v="1"/>
    <n v="111"/>
    <b v="1"/>
    <s v="music/electronic music"/>
    <x v="4"/>
    <s v="electronic music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x v="1028"/>
    <b v="1"/>
    <n v="255"/>
    <b v="1"/>
    <s v="music/electronic music"/>
    <x v="4"/>
    <s v="electronic music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x v="1029"/>
    <b v="0"/>
    <n v="141"/>
    <b v="1"/>
    <s v="music/electronic music"/>
    <x v="4"/>
    <s v="electronic music"/>
    <n v="79.260000000000005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x v="1030"/>
    <b v="0"/>
    <n v="159"/>
    <b v="1"/>
    <s v="music/electronic music"/>
    <x v="4"/>
    <s v="electronic music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x v="1031"/>
    <b v="0"/>
    <n v="99"/>
    <b v="1"/>
    <s v="music/electronic music"/>
    <x v="4"/>
    <s v="electronic music"/>
    <n v="108.48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x v="1032"/>
    <b v="0"/>
    <n v="96"/>
    <b v="1"/>
    <s v="music/electronic music"/>
    <x v="4"/>
    <s v="electronic music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x v="1033"/>
    <b v="0"/>
    <n v="27"/>
    <b v="1"/>
    <s v="music/electronic music"/>
    <x v="4"/>
    <s v="electronic music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x v="1034"/>
    <b v="0"/>
    <n v="166"/>
    <b v="1"/>
    <s v="music/electronic music"/>
    <x v="4"/>
    <s v="electronic music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x v="1035"/>
    <b v="0"/>
    <n v="76"/>
    <b v="1"/>
    <s v="music/electronic music"/>
    <x v="4"/>
    <s v="electronic music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x v="1036"/>
    <b v="0"/>
    <n v="211"/>
    <b v="1"/>
    <s v="music/electronic music"/>
    <x v="4"/>
    <s v="electronic music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x v="1037"/>
    <b v="0"/>
    <n v="21"/>
    <b v="1"/>
    <s v="music/electronic music"/>
    <x v="4"/>
    <s v="electronic music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x v="1038"/>
    <b v="0"/>
    <n v="61"/>
    <b v="1"/>
    <s v="music/electronic music"/>
    <x v="4"/>
    <s v="electronic music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x v="1039"/>
    <b v="0"/>
    <n v="30"/>
    <b v="1"/>
    <s v="music/electronic music"/>
    <x v="4"/>
    <s v="electronic music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x v="1040"/>
    <b v="0"/>
    <n v="1"/>
    <b v="0"/>
    <s v="journalism/audio"/>
    <x v="5"/>
    <s v="audio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x v="1041"/>
    <b v="0"/>
    <n v="0"/>
    <b v="0"/>
    <s v="journalism/audio"/>
    <x v="5"/>
    <s v="audio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x v="1042"/>
    <b v="0"/>
    <n v="1"/>
    <b v="0"/>
    <s v="journalism/audio"/>
    <x v="5"/>
    <s v="audio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x v="1043"/>
    <b v="0"/>
    <n v="292"/>
    <b v="0"/>
    <s v="journalism/audio"/>
    <x v="5"/>
    <s v="audio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x v="1044"/>
    <b v="0"/>
    <n v="2"/>
    <b v="0"/>
    <s v="journalism/audio"/>
    <x v="5"/>
    <s v="audio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x v="1045"/>
    <b v="0"/>
    <n v="8"/>
    <b v="0"/>
    <s v="journalism/audio"/>
    <x v="5"/>
    <s v="audio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x v="1046"/>
    <b v="0"/>
    <n v="0"/>
    <b v="0"/>
    <s v="journalism/audio"/>
    <x v="5"/>
    <s v="audio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x v="1047"/>
    <b v="0"/>
    <n v="1"/>
    <b v="0"/>
    <s v="journalism/audio"/>
    <x v="5"/>
    <s v="audio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x v="1048"/>
    <b v="0"/>
    <n v="4"/>
    <b v="0"/>
    <s v="journalism/audio"/>
    <x v="5"/>
    <s v="audio"/>
    <n v="53"/>
    <x v="1048"/>
    <d v="2016-09-25T01:16:29"/>
    <x v="2"/>
  </r>
  <r>
    <n v="1049"/>
    <s v="J1 (Canceled)"/>
    <s v="------"/>
    <n v="12000"/>
    <x v="117"/>
    <x v="1"/>
    <s v="US"/>
    <s v="USD"/>
    <n v="1455272445"/>
    <x v="1049"/>
    <b v="0"/>
    <n v="0"/>
    <b v="0"/>
    <s v="journalism/audio"/>
    <x v="5"/>
    <s v="audio"/>
    <n v="0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x v="1050"/>
    <b v="0"/>
    <n v="0"/>
    <b v="0"/>
    <s v="journalism/audio"/>
    <x v="5"/>
    <s v="audio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x v="1051"/>
    <b v="0"/>
    <n v="0"/>
    <b v="0"/>
    <s v="journalism/audio"/>
    <x v="5"/>
    <s v="audio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x v="1052"/>
    <b v="0"/>
    <n v="0"/>
    <b v="0"/>
    <s v="journalism/audio"/>
    <x v="5"/>
    <s v="audio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x v="1053"/>
    <b v="0"/>
    <n v="1"/>
    <b v="0"/>
    <s v="journalism/audio"/>
    <x v="5"/>
    <s v="audio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x v="1054"/>
    <b v="0"/>
    <n v="0"/>
    <b v="0"/>
    <s v="journalism/audio"/>
    <x v="5"/>
    <s v="audio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x v="1055"/>
    <b v="0"/>
    <n v="0"/>
    <b v="0"/>
    <s v="journalism/audio"/>
    <x v="5"/>
    <s v="audio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x v="1056"/>
    <b v="0"/>
    <n v="0"/>
    <b v="0"/>
    <s v="journalism/audio"/>
    <x v="5"/>
    <s v="audio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x v="1057"/>
    <b v="0"/>
    <n v="0"/>
    <b v="0"/>
    <s v="journalism/audio"/>
    <x v="5"/>
    <s v="audio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x v="1058"/>
    <b v="0"/>
    <n v="0"/>
    <b v="0"/>
    <s v="journalism/audio"/>
    <x v="5"/>
    <s v="audio"/>
    <n v="0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x v="1059"/>
    <b v="0"/>
    <n v="0"/>
    <b v="0"/>
    <s v="journalism/audio"/>
    <x v="5"/>
    <s v="audio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x v="1060"/>
    <b v="0"/>
    <n v="1"/>
    <b v="0"/>
    <s v="journalism/audio"/>
    <x v="5"/>
    <s v="audio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x v="1061"/>
    <b v="0"/>
    <n v="0"/>
    <b v="0"/>
    <s v="journalism/audio"/>
    <x v="5"/>
    <s v="audio"/>
    <n v="0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x v="1062"/>
    <b v="0"/>
    <n v="4"/>
    <b v="0"/>
    <s v="journalism/audio"/>
    <x v="5"/>
    <s v="audio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x v="1063"/>
    <b v="0"/>
    <n v="0"/>
    <b v="0"/>
    <s v="journalism/audio"/>
    <x v="5"/>
    <s v="audio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x v="1064"/>
    <b v="0"/>
    <n v="123"/>
    <b v="0"/>
    <s v="games/video games"/>
    <x v="6"/>
    <s v="video games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x v="1065"/>
    <b v="0"/>
    <n v="5"/>
    <b v="0"/>
    <s v="games/video games"/>
    <x v="6"/>
    <s v="video games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x v="1066"/>
    <b v="0"/>
    <n v="148"/>
    <b v="0"/>
    <s v="games/video games"/>
    <x v="6"/>
    <s v="video games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x v="1067"/>
    <b v="0"/>
    <n v="10"/>
    <b v="0"/>
    <s v="games/video games"/>
    <x v="6"/>
    <s v="video games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x v="1068"/>
    <b v="0"/>
    <n v="4"/>
    <b v="0"/>
    <s v="games/video games"/>
    <x v="6"/>
    <s v="video games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x v="1069"/>
    <b v="0"/>
    <n v="21"/>
    <b v="0"/>
    <s v="games/video games"/>
    <x v="6"/>
    <s v="video games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x v="1070"/>
    <b v="0"/>
    <n v="2"/>
    <b v="0"/>
    <s v="games/video games"/>
    <x v="6"/>
    <s v="video games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x v="1071"/>
    <b v="0"/>
    <n v="0"/>
    <b v="0"/>
    <s v="games/video games"/>
    <x v="6"/>
    <s v="video games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x v="1072"/>
    <b v="0"/>
    <n v="4"/>
    <b v="0"/>
    <s v="games/video games"/>
    <x v="6"/>
    <s v="video games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x v="1073"/>
    <b v="0"/>
    <n v="1"/>
    <b v="0"/>
    <s v="games/video games"/>
    <x v="6"/>
    <s v="video games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x v="1074"/>
    <b v="0"/>
    <n v="30"/>
    <b v="0"/>
    <s v="games/video games"/>
    <x v="6"/>
    <s v="video games"/>
    <n v="113.57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x v="1075"/>
    <b v="0"/>
    <n v="3"/>
    <b v="0"/>
    <s v="games/video games"/>
    <x v="6"/>
    <s v="video games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x v="1076"/>
    <b v="0"/>
    <n v="975"/>
    <b v="0"/>
    <s v="games/video games"/>
    <x v="6"/>
    <s v="video games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x v="1077"/>
    <b v="0"/>
    <n v="167"/>
    <b v="0"/>
    <s v="games/video games"/>
    <x v="6"/>
    <s v="video games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x v="1078"/>
    <b v="0"/>
    <n v="5"/>
    <b v="0"/>
    <s v="games/video games"/>
    <x v="6"/>
    <s v="video games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x v="1079"/>
    <b v="0"/>
    <n v="18"/>
    <b v="0"/>
    <s v="games/video games"/>
    <x v="6"/>
    <s v="video games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x v="1080"/>
    <b v="0"/>
    <n v="98"/>
    <b v="0"/>
    <s v="games/video games"/>
    <x v="6"/>
    <s v="video games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x v="1081"/>
    <b v="0"/>
    <n v="4"/>
    <b v="0"/>
    <s v="games/video games"/>
    <x v="6"/>
    <s v="video games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x v="1082"/>
    <b v="0"/>
    <n v="3"/>
    <b v="0"/>
    <s v="games/video games"/>
    <x v="6"/>
    <s v="video games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x v="1083"/>
    <b v="0"/>
    <n v="1"/>
    <b v="0"/>
    <s v="games/video games"/>
    <x v="6"/>
    <s v="video games"/>
    <n v="410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x v="1084"/>
    <b v="0"/>
    <n v="0"/>
    <b v="0"/>
    <s v="games/video games"/>
    <x v="6"/>
    <s v="video games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x v="1085"/>
    <b v="0"/>
    <n v="9"/>
    <b v="0"/>
    <s v="games/video games"/>
    <x v="6"/>
    <s v="video games"/>
    <n v="114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x v="1086"/>
    <b v="0"/>
    <n v="2"/>
    <b v="0"/>
    <s v="games/video games"/>
    <x v="6"/>
    <s v="video games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x v="1087"/>
    <b v="0"/>
    <n v="0"/>
    <b v="0"/>
    <s v="games/video games"/>
    <x v="6"/>
    <s v="video games"/>
    <n v="0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x v="1088"/>
    <b v="0"/>
    <n v="147"/>
    <b v="0"/>
    <s v="games/video games"/>
    <x v="6"/>
    <s v="video games"/>
    <n v="43.42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x v="1089"/>
    <b v="0"/>
    <n v="49"/>
    <b v="0"/>
    <s v="games/video games"/>
    <x v="6"/>
    <s v="video games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x v="1090"/>
    <b v="0"/>
    <n v="1"/>
    <b v="0"/>
    <s v="games/video games"/>
    <x v="6"/>
    <s v="video games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x v="1091"/>
    <b v="0"/>
    <n v="2"/>
    <b v="0"/>
    <s v="games/video games"/>
    <x v="6"/>
    <s v="video games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x v="1092"/>
    <b v="0"/>
    <n v="7"/>
    <b v="0"/>
    <s v="games/video games"/>
    <x v="6"/>
    <s v="video games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x v="1093"/>
    <b v="0"/>
    <n v="4"/>
    <b v="0"/>
    <s v="games/video games"/>
    <x v="6"/>
    <s v="video games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x v="1094"/>
    <b v="0"/>
    <n v="27"/>
    <b v="0"/>
    <s v="games/video games"/>
    <x v="6"/>
    <s v="video games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x v="1095"/>
    <b v="0"/>
    <n v="94"/>
    <b v="0"/>
    <s v="games/video games"/>
    <x v="6"/>
    <s v="video games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x v="1096"/>
    <b v="0"/>
    <n v="29"/>
    <b v="0"/>
    <s v="games/video games"/>
    <x v="6"/>
    <s v="video games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x v="1097"/>
    <b v="0"/>
    <n v="7"/>
    <b v="0"/>
    <s v="games/video games"/>
    <x v="6"/>
    <s v="video games"/>
    <n v="6.71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x v="1098"/>
    <b v="0"/>
    <n v="22"/>
    <b v="0"/>
    <s v="games/video games"/>
    <x v="6"/>
    <s v="video games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x v="1099"/>
    <b v="0"/>
    <n v="1"/>
    <b v="0"/>
    <s v="games/video games"/>
    <x v="6"/>
    <s v="video games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x v="1100"/>
    <b v="0"/>
    <n v="10"/>
    <b v="0"/>
    <s v="games/video games"/>
    <x v="6"/>
    <s v="video games"/>
    <n v="10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x v="1101"/>
    <b v="0"/>
    <n v="6"/>
    <b v="0"/>
    <s v="games/video games"/>
    <x v="6"/>
    <s v="video games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x v="1102"/>
    <b v="0"/>
    <n v="24"/>
    <b v="0"/>
    <s v="games/video games"/>
    <x v="6"/>
    <s v="video games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x v="1103"/>
    <b v="0"/>
    <n v="15"/>
    <b v="0"/>
    <s v="games/video games"/>
    <x v="6"/>
    <s v="video games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x v="1104"/>
    <b v="0"/>
    <n v="37"/>
    <b v="0"/>
    <s v="games/video games"/>
    <x v="6"/>
    <s v="video games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x v="1105"/>
    <b v="0"/>
    <n v="20"/>
    <b v="0"/>
    <s v="games/video games"/>
    <x v="6"/>
    <s v="video games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x v="1106"/>
    <b v="0"/>
    <n v="7"/>
    <b v="0"/>
    <s v="games/video games"/>
    <x v="6"/>
    <s v="video games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x v="1107"/>
    <b v="0"/>
    <n v="0"/>
    <b v="0"/>
    <s v="games/video games"/>
    <x v="6"/>
    <s v="video games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x v="1108"/>
    <b v="0"/>
    <n v="21"/>
    <b v="0"/>
    <s v="games/video games"/>
    <x v="6"/>
    <s v="video games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x v="1109"/>
    <b v="0"/>
    <n v="3"/>
    <b v="0"/>
    <s v="games/video games"/>
    <x v="6"/>
    <s v="video games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x v="1110"/>
    <b v="0"/>
    <n v="11"/>
    <b v="0"/>
    <s v="games/video games"/>
    <x v="6"/>
    <s v="video games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x v="1111"/>
    <b v="0"/>
    <n v="1"/>
    <b v="0"/>
    <s v="games/video games"/>
    <x v="6"/>
    <s v="video games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x v="1112"/>
    <b v="0"/>
    <n v="312"/>
    <b v="0"/>
    <s v="games/video games"/>
    <x v="6"/>
    <s v="video games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x v="1113"/>
    <b v="0"/>
    <n v="1"/>
    <b v="0"/>
    <s v="games/video games"/>
    <x v="6"/>
    <s v="video games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x v="1114"/>
    <b v="0"/>
    <n v="3"/>
    <b v="0"/>
    <s v="games/video games"/>
    <x v="6"/>
    <s v="video games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x v="1115"/>
    <b v="0"/>
    <n v="4"/>
    <b v="0"/>
    <s v="games/video games"/>
    <x v="6"/>
    <s v="video games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x v="1116"/>
    <b v="0"/>
    <n v="10"/>
    <b v="0"/>
    <s v="games/video games"/>
    <x v="6"/>
    <s v="video games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x v="1117"/>
    <b v="0"/>
    <n v="8"/>
    <b v="0"/>
    <s v="games/video games"/>
    <x v="6"/>
    <s v="video games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x v="1118"/>
    <b v="0"/>
    <n v="3"/>
    <b v="0"/>
    <s v="games/video games"/>
    <x v="6"/>
    <s v="video games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x v="1119"/>
    <b v="0"/>
    <n v="1"/>
    <b v="0"/>
    <s v="games/video games"/>
    <x v="6"/>
    <s v="video games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x v="1120"/>
    <b v="0"/>
    <n v="0"/>
    <b v="0"/>
    <s v="games/video games"/>
    <x v="6"/>
    <s v="video games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x v="1121"/>
    <b v="0"/>
    <n v="5"/>
    <b v="0"/>
    <s v="games/video games"/>
    <x v="6"/>
    <s v="video games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x v="1122"/>
    <b v="0"/>
    <n v="0"/>
    <b v="0"/>
    <s v="games/video games"/>
    <x v="6"/>
    <s v="video games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x v="1123"/>
    <b v="0"/>
    <n v="3"/>
    <b v="0"/>
    <s v="games/video games"/>
    <x v="6"/>
    <s v="video games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x v="1124"/>
    <b v="0"/>
    <n v="7"/>
    <b v="0"/>
    <s v="games/mobile games"/>
    <x v="6"/>
    <s v="mobile games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x v="1125"/>
    <b v="0"/>
    <n v="0"/>
    <b v="0"/>
    <s v="games/mobile games"/>
    <x v="6"/>
    <s v="mobile games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x v="1126"/>
    <b v="0"/>
    <n v="2"/>
    <b v="0"/>
    <s v="games/mobile games"/>
    <x v="6"/>
    <s v="mobile games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x v="1127"/>
    <b v="0"/>
    <n v="23"/>
    <b v="0"/>
    <s v="games/mobile games"/>
    <x v="6"/>
    <s v="mobile games"/>
    <n v="25.43"/>
    <x v="1127"/>
    <d v="2014-11-14T21:30:00"/>
    <x v="3"/>
  </r>
  <r>
    <n v="1128"/>
    <s v="Flying Turds"/>
    <s v="#havingfunFTW"/>
    <n v="1000"/>
    <x v="116"/>
    <x v="2"/>
    <s v="GB"/>
    <s v="GBP"/>
    <n v="1407425717"/>
    <x v="1128"/>
    <b v="0"/>
    <n v="1"/>
    <b v="0"/>
    <s v="games/mobile games"/>
    <x v="6"/>
    <s v="mobile games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x v="1129"/>
    <b v="0"/>
    <n v="2"/>
    <b v="0"/>
    <s v="games/mobile games"/>
    <x v="6"/>
    <s v="mobile games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x v="1130"/>
    <b v="0"/>
    <n v="3"/>
    <b v="0"/>
    <s v="games/mobile games"/>
    <x v="6"/>
    <s v="mobile games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x v="1131"/>
    <b v="0"/>
    <n v="0"/>
    <b v="0"/>
    <s v="games/mobile games"/>
    <x v="6"/>
    <s v="mobile games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x v="1132"/>
    <b v="0"/>
    <n v="13"/>
    <b v="0"/>
    <s v="games/mobile games"/>
    <x v="6"/>
    <s v="mobile games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x v="1133"/>
    <b v="0"/>
    <n v="1"/>
    <b v="0"/>
    <s v="games/mobile games"/>
    <x v="6"/>
    <s v="mobile games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x v="1134"/>
    <b v="0"/>
    <n v="1"/>
    <b v="0"/>
    <s v="games/mobile games"/>
    <x v="6"/>
    <s v="mobile games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x v="1135"/>
    <b v="0"/>
    <n v="1"/>
    <b v="0"/>
    <s v="games/mobile games"/>
    <x v="6"/>
    <s v="mobile games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x v="1136"/>
    <b v="0"/>
    <n v="6"/>
    <b v="0"/>
    <s v="games/mobile games"/>
    <x v="6"/>
    <s v="mobile games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x v="1137"/>
    <b v="0"/>
    <n v="39"/>
    <b v="0"/>
    <s v="games/mobile games"/>
    <x v="6"/>
    <s v="mobile games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x v="1138"/>
    <b v="0"/>
    <n v="4"/>
    <b v="0"/>
    <s v="games/mobile games"/>
    <x v="6"/>
    <s v="mobile games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x v="1139"/>
    <b v="0"/>
    <n v="1"/>
    <b v="0"/>
    <s v="games/mobile games"/>
    <x v="6"/>
    <s v="mobile games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x v="1140"/>
    <b v="0"/>
    <n v="0"/>
    <b v="0"/>
    <s v="games/mobile games"/>
    <x v="6"/>
    <s v="mobile games"/>
    <n v="0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x v="1141"/>
    <b v="0"/>
    <n v="0"/>
    <b v="0"/>
    <s v="games/mobile games"/>
    <x v="6"/>
    <s v="mobile games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x v="1142"/>
    <b v="0"/>
    <n v="0"/>
    <b v="0"/>
    <s v="games/mobile games"/>
    <x v="6"/>
    <s v="mobile games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x v="1143"/>
    <b v="0"/>
    <n v="8"/>
    <b v="0"/>
    <s v="games/mobile games"/>
    <x v="6"/>
    <s v="mobile games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x v="1144"/>
    <b v="0"/>
    <n v="0"/>
    <b v="0"/>
    <s v="food/food trucks"/>
    <x v="7"/>
    <s v="food trucks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x v="1145"/>
    <b v="0"/>
    <n v="1"/>
    <b v="0"/>
    <s v="food/food trucks"/>
    <x v="7"/>
    <s v="food trucks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x v="1146"/>
    <b v="0"/>
    <n v="12"/>
    <b v="0"/>
    <s v="food/food trucks"/>
    <x v="7"/>
    <s v="food trucks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x v="1147"/>
    <b v="0"/>
    <n v="0"/>
    <b v="0"/>
    <s v="food/food trucks"/>
    <x v="7"/>
    <s v="food trucks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x v="1148"/>
    <b v="0"/>
    <n v="3"/>
    <b v="0"/>
    <s v="food/food trucks"/>
    <x v="7"/>
    <s v="food trucks"/>
    <n v="24.33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x v="1149"/>
    <b v="0"/>
    <n v="2"/>
    <b v="0"/>
    <s v="food/food trucks"/>
    <x v="7"/>
    <s v="food trucks"/>
    <n v="37.5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x v="1150"/>
    <b v="0"/>
    <n v="6"/>
    <b v="0"/>
    <s v="food/food trucks"/>
    <x v="7"/>
    <s v="food trucks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x v="1151"/>
    <b v="0"/>
    <n v="0"/>
    <b v="0"/>
    <s v="food/food trucks"/>
    <x v="7"/>
    <s v="food trucks"/>
    <n v="0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x v="1152"/>
    <b v="0"/>
    <n v="15"/>
    <b v="0"/>
    <s v="food/food trucks"/>
    <x v="7"/>
    <s v="food trucks"/>
    <n v="60.73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x v="1153"/>
    <b v="0"/>
    <n v="1"/>
    <b v="0"/>
    <s v="food/food trucks"/>
    <x v="7"/>
    <s v="food trucks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x v="1154"/>
    <b v="0"/>
    <n v="3"/>
    <b v="0"/>
    <s v="food/food trucks"/>
    <x v="7"/>
    <s v="food trucks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x v="1155"/>
    <b v="0"/>
    <n v="8"/>
    <b v="0"/>
    <s v="food/food trucks"/>
    <x v="7"/>
    <s v="food trucks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x v="1156"/>
    <b v="0"/>
    <n v="0"/>
    <b v="0"/>
    <s v="food/food trucks"/>
    <x v="7"/>
    <s v="food trucks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x v="1157"/>
    <b v="0"/>
    <n v="3"/>
    <b v="0"/>
    <s v="food/food trucks"/>
    <x v="7"/>
    <s v="food trucks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x v="1158"/>
    <b v="0"/>
    <n v="3"/>
    <b v="0"/>
    <s v="food/food trucks"/>
    <x v="7"/>
    <s v="food trucks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x v="1159"/>
    <b v="0"/>
    <n v="0"/>
    <b v="0"/>
    <s v="food/food trucks"/>
    <x v="7"/>
    <s v="food trucks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x v="1160"/>
    <b v="0"/>
    <n v="19"/>
    <b v="0"/>
    <s v="food/food trucks"/>
    <x v="7"/>
    <s v="food trucks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x v="1161"/>
    <b v="0"/>
    <n v="0"/>
    <b v="0"/>
    <s v="food/food trucks"/>
    <x v="7"/>
    <s v="food trucks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x v="1162"/>
    <b v="0"/>
    <n v="2"/>
    <b v="0"/>
    <s v="food/food trucks"/>
    <x v="7"/>
    <s v="food trucks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x v="1163"/>
    <b v="0"/>
    <n v="0"/>
    <b v="0"/>
    <s v="food/food trucks"/>
    <x v="7"/>
    <s v="food trucks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x v="1164"/>
    <b v="0"/>
    <n v="0"/>
    <b v="0"/>
    <s v="food/food trucks"/>
    <x v="7"/>
    <s v="food trucks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x v="1165"/>
    <b v="0"/>
    <n v="25"/>
    <b v="0"/>
    <s v="food/food trucks"/>
    <x v="7"/>
    <s v="food trucks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x v="1166"/>
    <b v="0"/>
    <n v="8"/>
    <b v="0"/>
    <s v="food/food trucks"/>
    <x v="7"/>
    <s v="food trucks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x v="1167"/>
    <b v="0"/>
    <n v="16"/>
    <b v="0"/>
    <s v="food/food trucks"/>
    <x v="7"/>
    <s v="food trucks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x v="1168"/>
    <b v="0"/>
    <n v="3"/>
    <b v="0"/>
    <s v="food/food trucks"/>
    <x v="7"/>
    <s v="food trucks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x v="1169"/>
    <b v="0"/>
    <n v="3"/>
    <b v="0"/>
    <s v="food/food trucks"/>
    <x v="7"/>
    <s v="food trucks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x v="1170"/>
    <b v="0"/>
    <n v="2"/>
    <b v="0"/>
    <s v="food/food trucks"/>
    <x v="7"/>
    <s v="food trucks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x v="1171"/>
    <b v="0"/>
    <n v="1"/>
    <b v="0"/>
    <s v="food/food trucks"/>
    <x v="7"/>
    <s v="food trucks"/>
    <n v="25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x v="1172"/>
    <b v="0"/>
    <n v="0"/>
    <b v="0"/>
    <s v="food/food trucks"/>
    <x v="7"/>
    <s v="food trucks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x v="1173"/>
    <b v="0"/>
    <n v="1"/>
    <b v="0"/>
    <s v="food/food trucks"/>
    <x v="7"/>
    <s v="food trucks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x v="1174"/>
    <b v="0"/>
    <n v="19"/>
    <b v="0"/>
    <s v="food/food trucks"/>
    <x v="7"/>
    <s v="food trucks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x v="1175"/>
    <b v="0"/>
    <n v="9"/>
    <b v="0"/>
    <s v="food/food trucks"/>
    <x v="7"/>
    <s v="food trucks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x v="1176"/>
    <b v="0"/>
    <n v="1"/>
    <b v="0"/>
    <s v="food/food trucks"/>
    <x v="7"/>
    <s v="food trucks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x v="1177"/>
    <b v="0"/>
    <n v="0"/>
    <b v="0"/>
    <s v="food/food trucks"/>
    <x v="7"/>
    <s v="food trucks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x v="1178"/>
    <b v="0"/>
    <n v="1"/>
    <b v="0"/>
    <s v="food/food trucks"/>
    <x v="7"/>
    <s v="food trucks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x v="1179"/>
    <b v="0"/>
    <n v="5"/>
    <b v="0"/>
    <s v="food/food trucks"/>
    <x v="7"/>
    <s v="food trucks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x v="1180"/>
    <b v="0"/>
    <n v="85"/>
    <b v="0"/>
    <s v="food/food trucks"/>
    <x v="7"/>
    <s v="food trucks"/>
    <n v="69.12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x v="1181"/>
    <b v="0"/>
    <n v="3"/>
    <b v="0"/>
    <s v="food/food trucks"/>
    <x v="7"/>
    <s v="food trucks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x v="1182"/>
    <b v="0"/>
    <n v="4"/>
    <b v="0"/>
    <s v="food/food trucks"/>
    <x v="7"/>
    <s v="food trucks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x v="1183"/>
    <b v="0"/>
    <n v="3"/>
    <b v="0"/>
    <s v="food/food trucks"/>
    <x v="7"/>
    <s v="food trucks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x v="1184"/>
    <b v="0"/>
    <n v="375"/>
    <b v="1"/>
    <s v="photography/photobooks"/>
    <x v="8"/>
    <s v="photobooks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x v="1185"/>
    <b v="0"/>
    <n v="111"/>
    <b v="1"/>
    <s v="photography/photobooks"/>
    <x v="8"/>
    <s v="photobooks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x v="1186"/>
    <b v="0"/>
    <n v="123"/>
    <b v="1"/>
    <s v="photography/photobooks"/>
    <x v="8"/>
    <s v="photobooks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x v="1187"/>
    <b v="0"/>
    <n v="70"/>
    <b v="1"/>
    <s v="photography/photobooks"/>
    <x v="8"/>
    <s v="photobooks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x v="1188"/>
    <b v="0"/>
    <n v="85"/>
    <b v="1"/>
    <s v="photography/photobooks"/>
    <x v="8"/>
    <s v="photobooks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x v="1189"/>
    <b v="0"/>
    <n v="86"/>
    <b v="1"/>
    <s v="photography/photobooks"/>
    <x v="8"/>
    <s v="photobooks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x v="1190"/>
    <b v="0"/>
    <n v="13"/>
    <b v="1"/>
    <s v="photography/photobooks"/>
    <x v="8"/>
    <s v="photobooks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x v="1191"/>
    <b v="0"/>
    <n v="33"/>
    <b v="1"/>
    <s v="photography/photobooks"/>
    <x v="8"/>
    <s v="photobooks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x v="1192"/>
    <b v="0"/>
    <n v="15"/>
    <b v="1"/>
    <s v="photography/photobooks"/>
    <x v="8"/>
    <s v="photobooks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x v="1193"/>
    <b v="0"/>
    <n v="273"/>
    <b v="1"/>
    <s v="photography/photobooks"/>
    <x v="8"/>
    <s v="photobooks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x v="1194"/>
    <b v="0"/>
    <n v="714"/>
    <b v="1"/>
    <s v="photography/photobooks"/>
    <x v="8"/>
    <s v="photobooks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x v="1195"/>
    <b v="0"/>
    <n v="170"/>
    <b v="1"/>
    <s v="photography/photobooks"/>
    <x v="8"/>
    <s v="photobooks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x v="1196"/>
    <b v="0"/>
    <n v="512"/>
    <b v="1"/>
    <s v="photography/photobooks"/>
    <x v="8"/>
    <s v="photobooks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x v="1197"/>
    <b v="0"/>
    <n v="314"/>
    <b v="1"/>
    <s v="photography/photobooks"/>
    <x v="8"/>
    <s v="photobooks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x v="1198"/>
    <b v="0"/>
    <n v="167"/>
    <b v="1"/>
    <s v="photography/photobooks"/>
    <x v="8"/>
    <s v="photobooks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x v="1199"/>
    <b v="0"/>
    <n v="9"/>
    <b v="1"/>
    <s v="photography/photobooks"/>
    <x v="8"/>
    <s v="photobooks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x v="1200"/>
    <b v="0"/>
    <n v="103"/>
    <b v="1"/>
    <s v="photography/photobooks"/>
    <x v="8"/>
    <s v="photobooks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x v="1201"/>
    <b v="0"/>
    <n v="111"/>
    <b v="1"/>
    <s v="photography/photobooks"/>
    <x v="8"/>
    <s v="photobooks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x v="1202"/>
    <b v="0"/>
    <n v="271"/>
    <b v="1"/>
    <s v="photography/photobooks"/>
    <x v="8"/>
    <s v="photobooks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x v="1203"/>
    <b v="0"/>
    <n v="101"/>
    <b v="1"/>
    <s v="photography/photobooks"/>
    <x v="8"/>
    <s v="photobooks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x v="1204"/>
    <b v="0"/>
    <n v="57"/>
    <b v="1"/>
    <s v="photography/photobooks"/>
    <x v="8"/>
    <s v="photobooks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x v="1205"/>
    <b v="0"/>
    <n v="62"/>
    <b v="1"/>
    <s v="photography/photobooks"/>
    <x v="8"/>
    <s v="photobooks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x v="1206"/>
    <b v="0"/>
    <n v="32"/>
    <b v="1"/>
    <s v="photography/photobooks"/>
    <x v="8"/>
    <s v="photobooks"/>
    <n v="32.340000000000003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x v="1207"/>
    <b v="0"/>
    <n v="141"/>
    <b v="1"/>
    <s v="photography/photobooks"/>
    <x v="8"/>
    <s v="photobooks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x v="1208"/>
    <b v="0"/>
    <n v="75"/>
    <b v="1"/>
    <s v="photography/photobooks"/>
    <x v="8"/>
    <s v="photobooks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x v="1209"/>
    <b v="0"/>
    <n v="46"/>
    <b v="1"/>
    <s v="photography/photobooks"/>
    <x v="8"/>
    <s v="photobooks"/>
    <n v="138.26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x v="1210"/>
    <b v="0"/>
    <n v="103"/>
    <b v="1"/>
    <s v="photography/photobooks"/>
    <x v="8"/>
    <s v="photobooks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x v="1211"/>
    <b v="0"/>
    <n v="6"/>
    <b v="1"/>
    <s v="photography/photobooks"/>
    <x v="8"/>
    <s v="photobooks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x v="1212"/>
    <b v="0"/>
    <n v="83"/>
    <b v="1"/>
    <s v="photography/photobooks"/>
    <x v="8"/>
    <s v="photobooks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x v="1213"/>
    <b v="0"/>
    <n v="108"/>
    <b v="1"/>
    <s v="photography/photobooks"/>
    <x v="8"/>
    <s v="photobooks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x v="1214"/>
    <b v="0"/>
    <n v="25"/>
    <b v="1"/>
    <s v="photography/photobooks"/>
    <x v="8"/>
    <s v="photobooks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x v="1215"/>
    <b v="0"/>
    <n v="549"/>
    <b v="1"/>
    <s v="photography/photobooks"/>
    <x v="8"/>
    <s v="photobooks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x v="1216"/>
    <b v="0"/>
    <n v="222"/>
    <b v="1"/>
    <s v="photography/photobooks"/>
    <x v="8"/>
    <s v="photobooks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x v="1217"/>
    <b v="0"/>
    <n v="183"/>
    <b v="1"/>
    <s v="photography/photobooks"/>
    <x v="8"/>
    <s v="photobooks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x v="1218"/>
    <b v="0"/>
    <n v="89"/>
    <b v="1"/>
    <s v="photography/photobooks"/>
    <x v="8"/>
    <s v="photobooks"/>
    <n v="174.21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x v="1219"/>
    <b v="0"/>
    <n v="253"/>
    <b v="1"/>
    <s v="photography/photobooks"/>
    <x v="8"/>
    <s v="photobooks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x v="1220"/>
    <b v="0"/>
    <n v="140"/>
    <b v="1"/>
    <s v="photography/photobooks"/>
    <x v="8"/>
    <s v="photobooks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x v="1221"/>
    <b v="0"/>
    <n v="103"/>
    <b v="1"/>
    <s v="photography/photobooks"/>
    <x v="8"/>
    <s v="photobooks"/>
    <n v="23.8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x v="1222"/>
    <b v="0"/>
    <n v="138"/>
    <b v="1"/>
    <s v="photography/photobooks"/>
    <x v="8"/>
    <s v="photobooks"/>
    <n v="81.27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x v="1223"/>
    <b v="0"/>
    <n v="191"/>
    <b v="1"/>
    <s v="photography/photobooks"/>
    <x v="8"/>
    <s v="photobooks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x v="1224"/>
    <b v="0"/>
    <n v="18"/>
    <b v="0"/>
    <s v="music/world music"/>
    <x v="4"/>
    <s v="world music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x v="1225"/>
    <b v="0"/>
    <n v="3"/>
    <b v="0"/>
    <s v="music/world music"/>
    <x v="4"/>
    <s v="world music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x v="1226"/>
    <b v="0"/>
    <n v="40"/>
    <b v="0"/>
    <s v="music/world music"/>
    <x v="4"/>
    <s v="world music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x v="1227"/>
    <b v="0"/>
    <n v="0"/>
    <b v="0"/>
    <s v="music/world music"/>
    <x v="4"/>
    <s v="world music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x v="1228"/>
    <b v="0"/>
    <n v="24"/>
    <b v="0"/>
    <s v="music/world music"/>
    <x v="4"/>
    <s v="world music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x v="1229"/>
    <b v="0"/>
    <n v="1"/>
    <b v="0"/>
    <s v="music/world music"/>
    <x v="4"/>
    <s v="world music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x v="1230"/>
    <b v="0"/>
    <n v="0"/>
    <b v="0"/>
    <s v="music/world music"/>
    <x v="4"/>
    <s v="world music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x v="1231"/>
    <b v="0"/>
    <n v="0"/>
    <b v="0"/>
    <s v="music/world music"/>
    <x v="4"/>
    <s v="world music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x v="1232"/>
    <b v="0"/>
    <n v="1"/>
    <b v="0"/>
    <s v="music/world music"/>
    <x v="4"/>
    <s v="world music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x v="1233"/>
    <b v="0"/>
    <n v="6"/>
    <b v="0"/>
    <s v="music/world music"/>
    <x v="4"/>
    <s v="world music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x v="1234"/>
    <b v="0"/>
    <n v="0"/>
    <b v="0"/>
    <s v="music/world music"/>
    <x v="4"/>
    <s v="world music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x v="1235"/>
    <b v="0"/>
    <n v="6"/>
    <b v="0"/>
    <s v="music/world music"/>
    <x v="4"/>
    <s v="world music"/>
    <n v="35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x v="1236"/>
    <b v="0"/>
    <n v="0"/>
    <b v="0"/>
    <s v="music/world music"/>
    <x v="4"/>
    <s v="world music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x v="1237"/>
    <b v="0"/>
    <n v="0"/>
    <b v="0"/>
    <s v="music/world music"/>
    <x v="4"/>
    <s v="world music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x v="1238"/>
    <b v="0"/>
    <n v="3"/>
    <b v="0"/>
    <s v="music/world music"/>
    <x v="4"/>
    <s v="world music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x v="1239"/>
    <b v="0"/>
    <n v="0"/>
    <b v="0"/>
    <s v="music/world music"/>
    <x v="4"/>
    <s v="world music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x v="1240"/>
    <b v="0"/>
    <n v="8"/>
    <b v="0"/>
    <s v="music/world music"/>
    <x v="4"/>
    <s v="world music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x v="1241"/>
    <b v="0"/>
    <n v="34"/>
    <b v="0"/>
    <s v="music/world music"/>
    <x v="4"/>
    <s v="world music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x v="1242"/>
    <b v="0"/>
    <n v="1"/>
    <b v="0"/>
    <s v="music/world music"/>
    <x v="4"/>
    <s v="world music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x v="1243"/>
    <b v="0"/>
    <n v="38"/>
    <b v="0"/>
    <s v="music/world music"/>
    <x v="4"/>
    <s v="world music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x v="1244"/>
    <b v="1"/>
    <n v="45"/>
    <b v="1"/>
    <s v="music/rock"/>
    <x v="4"/>
    <s v="rock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x v="1245"/>
    <b v="1"/>
    <n v="17"/>
    <b v="1"/>
    <s v="music/rock"/>
    <x v="4"/>
    <s v="rock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x v="1246"/>
    <b v="1"/>
    <n v="31"/>
    <b v="1"/>
    <s v="music/rock"/>
    <x v="4"/>
    <s v="rock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x v="1247"/>
    <b v="1"/>
    <n v="50"/>
    <b v="1"/>
    <s v="music/rock"/>
    <x v="4"/>
    <s v="rock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x v="1248"/>
    <b v="1"/>
    <n v="59"/>
    <b v="1"/>
    <s v="music/rock"/>
    <x v="4"/>
    <s v="rock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x v="1249"/>
    <b v="1"/>
    <n v="81"/>
    <b v="1"/>
    <s v="music/rock"/>
    <x v="4"/>
    <s v="rock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x v="1250"/>
    <b v="1"/>
    <n v="508"/>
    <b v="1"/>
    <s v="music/rock"/>
    <x v="4"/>
    <s v="rock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x v="1251"/>
    <b v="1"/>
    <n v="74"/>
    <b v="1"/>
    <s v="music/rock"/>
    <x v="4"/>
    <s v="rock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x v="1252"/>
    <b v="1"/>
    <n v="141"/>
    <b v="1"/>
    <s v="music/rock"/>
    <x v="4"/>
    <s v="rock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x v="1253"/>
    <b v="1"/>
    <n v="711"/>
    <b v="1"/>
    <s v="music/rock"/>
    <x v="4"/>
    <s v="rock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x v="1254"/>
    <b v="1"/>
    <n v="141"/>
    <b v="1"/>
    <s v="music/rock"/>
    <x v="4"/>
    <s v="rock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x v="1255"/>
    <b v="1"/>
    <n v="109"/>
    <b v="1"/>
    <s v="music/rock"/>
    <x v="4"/>
    <s v="rock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x v="1256"/>
    <b v="1"/>
    <n v="361"/>
    <b v="1"/>
    <s v="music/rock"/>
    <x v="4"/>
    <s v="rock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x v="1257"/>
    <b v="1"/>
    <n v="176"/>
    <b v="1"/>
    <s v="music/rock"/>
    <x v="4"/>
    <s v="rock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x v="1258"/>
    <b v="1"/>
    <n v="670"/>
    <b v="1"/>
    <s v="music/rock"/>
    <x v="4"/>
    <s v="rock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x v="1259"/>
    <b v="1"/>
    <n v="96"/>
    <b v="1"/>
    <s v="music/rock"/>
    <x v="4"/>
    <s v="rock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x v="1260"/>
    <b v="1"/>
    <n v="74"/>
    <b v="1"/>
    <s v="music/rock"/>
    <x v="4"/>
    <s v="rock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x v="1261"/>
    <b v="1"/>
    <n v="52"/>
    <b v="1"/>
    <s v="music/rock"/>
    <x v="4"/>
    <s v="rock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x v="1262"/>
    <b v="1"/>
    <n v="105"/>
    <b v="1"/>
    <s v="music/rock"/>
    <x v="4"/>
    <s v="rock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x v="1263"/>
    <b v="1"/>
    <n v="41"/>
    <b v="1"/>
    <s v="music/rock"/>
    <x v="4"/>
    <s v="rock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x v="1264"/>
    <b v="1"/>
    <n v="34"/>
    <b v="1"/>
    <s v="music/rock"/>
    <x v="4"/>
    <s v="rock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x v="1265"/>
    <b v="1"/>
    <n v="66"/>
    <b v="1"/>
    <s v="music/rock"/>
    <x v="4"/>
    <s v="rock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x v="1266"/>
    <b v="1"/>
    <n v="50"/>
    <b v="1"/>
    <s v="music/rock"/>
    <x v="4"/>
    <s v="rock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x v="1267"/>
    <b v="1"/>
    <n v="159"/>
    <b v="1"/>
    <s v="music/rock"/>
    <x v="4"/>
    <s v="rock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x v="1268"/>
    <b v="1"/>
    <n v="182"/>
    <b v="1"/>
    <s v="music/rock"/>
    <x v="4"/>
    <s v="rock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x v="1269"/>
    <b v="1"/>
    <n v="206"/>
    <b v="1"/>
    <s v="music/rock"/>
    <x v="4"/>
    <s v="rock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x v="1270"/>
    <b v="1"/>
    <n v="169"/>
    <b v="1"/>
    <s v="music/rock"/>
    <x v="4"/>
    <s v="rock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x v="1271"/>
    <b v="1"/>
    <n v="31"/>
    <b v="1"/>
    <s v="music/rock"/>
    <x v="4"/>
    <s v="rock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x v="1272"/>
    <b v="1"/>
    <n v="28"/>
    <b v="1"/>
    <s v="music/rock"/>
    <x v="4"/>
    <s v="rock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x v="1273"/>
    <b v="1"/>
    <n v="54"/>
    <b v="1"/>
    <s v="music/rock"/>
    <x v="4"/>
    <s v="rock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x v="1274"/>
    <b v="1"/>
    <n v="467"/>
    <b v="1"/>
    <s v="music/rock"/>
    <x v="4"/>
    <s v="rock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x v="1275"/>
    <b v="1"/>
    <n v="389"/>
    <b v="1"/>
    <s v="music/rock"/>
    <x v="4"/>
    <s v="rock"/>
    <n v="62.52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x v="1276"/>
    <b v="1"/>
    <n v="68"/>
    <b v="1"/>
    <s v="music/rock"/>
    <x v="4"/>
    <s v="rock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x v="1277"/>
    <b v="1"/>
    <n v="413"/>
    <b v="1"/>
    <s v="music/rock"/>
    <x v="4"/>
    <s v="rock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x v="1278"/>
    <b v="1"/>
    <n v="190"/>
    <b v="1"/>
    <s v="music/rock"/>
    <x v="4"/>
    <s v="rock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x v="1279"/>
    <b v="1"/>
    <n v="189"/>
    <b v="1"/>
    <s v="music/rock"/>
    <x v="4"/>
    <s v="rock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x v="1280"/>
    <b v="1"/>
    <n v="130"/>
    <b v="1"/>
    <s v="music/rock"/>
    <x v="4"/>
    <s v="rock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x v="1281"/>
    <b v="1"/>
    <n v="74"/>
    <b v="1"/>
    <s v="music/rock"/>
    <x v="4"/>
    <s v="rock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x v="1282"/>
    <b v="1"/>
    <n v="274"/>
    <b v="1"/>
    <s v="music/rock"/>
    <x v="4"/>
    <s v="rock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x v="1283"/>
    <b v="1"/>
    <n v="22"/>
    <b v="1"/>
    <s v="music/rock"/>
    <x v="4"/>
    <s v="rock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x v="1284"/>
    <b v="0"/>
    <n v="31"/>
    <b v="1"/>
    <s v="theater/plays"/>
    <x v="1"/>
    <s v="plays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x v="1285"/>
    <b v="0"/>
    <n v="63"/>
    <b v="1"/>
    <s v="theater/plays"/>
    <x v="1"/>
    <s v="plays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x v="1286"/>
    <b v="0"/>
    <n v="20"/>
    <b v="1"/>
    <s v="theater/plays"/>
    <x v="1"/>
    <s v="plays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x v="1287"/>
    <b v="0"/>
    <n v="25"/>
    <b v="1"/>
    <s v="theater/plays"/>
    <x v="1"/>
    <s v="plays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x v="1288"/>
    <b v="0"/>
    <n v="61"/>
    <b v="1"/>
    <s v="theater/plays"/>
    <x v="1"/>
    <s v="plays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x v="1289"/>
    <b v="0"/>
    <n v="52"/>
    <b v="1"/>
    <s v="theater/plays"/>
    <x v="1"/>
    <s v="plays"/>
    <n v="36.08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x v="1290"/>
    <b v="0"/>
    <n v="86"/>
    <b v="1"/>
    <s v="theater/plays"/>
    <x v="1"/>
    <s v="plays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x v="1291"/>
    <b v="0"/>
    <n v="42"/>
    <b v="1"/>
    <s v="theater/plays"/>
    <x v="1"/>
    <s v="plays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x v="1292"/>
    <b v="0"/>
    <n v="52"/>
    <b v="1"/>
    <s v="theater/plays"/>
    <x v="1"/>
    <s v="plays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x v="1293"/>
    <b v="0"/>
    <n v="120"/>
    <b v="1"/>
    <s v="theater/plays"/>
    <x v="1"/>
    <s v="plays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x v="1294"/>
    <b v="0"/>
    <n v="22"/>
    <b v="1"/>
    <s v="theater/plays"/>
    <x v="1"/>
    <s v="plays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x v="1295"/>
    <b v="0"/>
    <n v="64"/>
    <b v="1"/>
    <s v="theater/plays"/>
    <x v="1"/>
    <s v="plays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x v="1296"/>
    <b v="0"/>
    <n v="23"/>
    <b v="1"/>
    <s v="theater/plays"/>
    <x v="1"/>
    <s v="plays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x v="1297"/>
    <b v="0"/>
    <n v="238"/>
    <b v="1"/>
    <s v="theater/plays"/>
    <x v="1"/>
    <s v="plays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x v="1298"/>
    <b v="0"/>
    <n v="33"/>
    <b v="1"/>
    <s v="theater/plays"/>
    <x v="1"/>
    <s v="plays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x v="1299"/>
    <b v="0"/>
    <n v="32"/>
    <b v="1"/>
    <s v="theater/plays"/>
    <x v="1"/>
    <s v="plays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x v="1300"/>
    <b v="0"/>
    <n v="24"/>
    <b v="1"/>
    <s v="theater/plays"/>
    <x v="1"/>
    <s v="plays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x v="1301"/>
    <b v="0"/>
    <n v="29"/>
    <b v="1"/>
    <s v="theater/plays"/>
    <x v="1"/>
    <s v="plays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x v="1302"/>
    <b v="0"/>
    <n v="50"/>
    <b v="1"/>
    <s v="theater/plays"/>
    <x v="1"/>
    <s v="plays"/>
    <n v="50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x v="1303"/>
    <b v="0"/>
    <n v="108"/>
    <b v="1"/>
    <s v="theater/plays"/>
    <x v="1"/>
    <s v="plays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x v="1304"/>
    <b v="0"/>
    <n v="104"/>
    <b v="0"/>
    <s v="technology/wearables"/>
    <x v="2"/>
    <s v="wearables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x v="1305"/>
    <b v="0"/>
    <n v="86"/>
    <b v="0"/>
    <s v="technology/wearables"/>
    <x v="2"/>
    <s v="wearables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x v="1306"/>
    <b v="0"/>
    <n v="356"/>
    <b v="0"/>
    <s v="technology/wearables"/>
    <x v="2"/>
    <s v="wearables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x v="1307"/>
    <b v="0"/>
    <n v="45"/>
    <b v="0"/>
    <s v="technology/wearables"/>
    <x v="2"/>
    <s v="wearables"/>
    <n v="127.93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x v="1308"/>
    <b v="0"/>
    <n v="38"/>
    <b v="0"/>
    <s v="technology/wearables"/>
    <x v="2"/>
    <s v="wearables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x v="1309"/>
    <b v="0"/>
    <n v="35"/>
    <b v="0"/>
    <s v="technology/wearables"/>
    <x v="2"/>
    <s v="wearables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x v="1310"/>
    <b v="0"/>
    <n v="24"/>
    <b v="0"/>
    <s v="technology/wearables"/>
    <x v="2"/>
    <s v="wearables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x v="1311"/>
    <b v="0"/>
    <n v="100"/>
    <b v="0"/>
    <s v="technology/wearables"/>
    <x v="2"/>
    <s v="wearables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x v="1312"/>
    <b v="0"/>
    <n v="1"/>
    <b v="0"/>
    <s v="technology/wearables"/>
    <x v="2"/>
    <s v="wearables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x v="1313"/>
    <b v="0"/>
    <n v="122"/>
    <b v="0"/>
    <s v="technology/wearables"/>
    <x v="2"/>
    <s v="wearables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x v="1314"/>
    <b v="0"/>
    <n v="11"/>
    <b v="0"/>
    <s v="technology/wearables"/>
    <x v="2"/>
    <s v="wearables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x v="1315"/>
    <b v="0"/>
    <n v="248"/>
    <b v="0"/>
    <s v="technology/wearables"/>
    <x v="2"/>
    <s v="wearables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x v="1316"/>
    <b v="0"/>
    <n v="1"/>
    <b v="0"/>
    <s v="technology/wearables"/>
    <x v="2"/>
    <s v="wearables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x v="1317"/>
    <b v="0"/>
    <n v="19"/>
    <b v="0"/>
    <s v="technology/wearables"/>
    <x v="2"/>
    <s v="wearables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x v="1318"/>
    <b v="0"/>
    <n v="135"/>
    <b v="0"/>
    <s v="technology/wearables"/>
    <x v="2"/>
    <s v="wearables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x v="1319"/>
    <b v="0"/>
    <n v="9"/>
    <b v="0"/>
    <s v="technology/wearables"/>
    <x v="2"/>
    <s v="wearables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x v="1320"/>
    <b v="0"/>
    <n v="3"/>
    <b v="0"/>
    <s v="technology/wearables"/>
    <x v="2"/>
    <s v="wearables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x v="1321"/>
    <b v="0"/>
    <n v="7"/>
    <b v="0"/>
    <s v="technology/wearables"/>
    <x v="2"/>
    <s v="wearables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x v="1322"/>
    <b v="0"/>
    <n v="4"/>
    <b v="0"/>
    <s v="technology/wearables"/>
    <x v="2"/>
    <s v="wearables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x v="1323"/>
    <b v="0"/>
    <n v="44"/>
    <b v="0"/>
    <s v="technology/wearables"/>
    <x v="2"/>
    <s v="wearables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x v="1324"/>
    <b v="0"/>
    <n v="90"/>
    <b v="0"/>
    <s v="technology/wearables"/>
    <x v="2"/>
    <s v="wearables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x v="1325"/>
    <b v="0"/>
    <n v="8"/>
    <b v="0"/>
    <s v="technology/wearables"/>
    <x v="2"/>
    <s v="wearables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x v="1326"/>
    <b v="0"/>
    <n v="11"/>
    <b v="0"/>
    <s v="technology/wearables"/>
    <x v="2"/>
    <s v="wearables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x v="1327"/>
    <b v="0"/>
    <n v="41"/>
    <b v="0"/>
    <s v="technology/wearables"/>
    <x v="2"/>
    <s v="wearables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x v="1328"/>
    <b v="0"/>
    <n v="15"/>
    <b v="0"/>
    <s v="technology/wearables"/>
    <x v="2"/>
    <s v="wearables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x v="1329"/>
    <b v="0"/>
    <n v="9"/>
    <b v="0"/>
    <s v="technology/wearables"/>
    <x v="2"/>
    <s v="wearables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x v="1330"/>
    <b v="0"/>
    <n v="50"/>
    <b v="0"/>
    <s v="technology/wearables"/>
    <x v="2"/>
    <s v="wearables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x v="1331"/>
    <b v="0"/>
    <n v="34"/>
    <b v="0"/>
    <s v="technology/wearables"/>
    <x v="2"/>
    <s v="wearables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x v="1332"/>
    <b v="0"/>
    <n v="0"/>
    <b v="0"/>
    <s v="technology/wearables"/>
    <x v="2"/>
    <s v="wearables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x v="1333"/>
    <b v="0"/>
    <n v="0"/>
    <b v="0"/>
    <s v="technology/wearables"/>
    <x v="2"/>
    <s v="wearables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x v="1334"/>
    <b v="0"/>
    <n v="276"/>
    <b v="0"/>
    <s v="technology/wearables"/>
    <x v="2"/>
    <s v="wearables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x v="1335"/>
    <b v="0"/>
    <n v="16"/>
    <b v="0"/>
    <s v="technology/wearables"/>
    <x v="2"/>
    <s v="wearables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x v="1336"/>
    <b v="0"/>
    <n v="224"/>
    <b v="0"/>
    <s v="technology/wearables"/>
    <x v="2"/>
    <s v="wearables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x v="1337"/>
    <b v="0"/>
    <n v="140"/>
    <b v="0"/>
    <s v="technology/wearables"/>
    <x v="2"/>
    <s v="wearables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x v="1338"/>
    <b v="0"/>
    <n v="15"/>
    <b v="0"/>
    <s v="technology/wearables"/>
    <x v="2"/>
    <s v="wearables"/>
    <n v="66.069999999999993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x v="1339"/>
    <b v="0"/>
    <n v="37"/>
    <b v="0"/>
    <s v="technology/wearables"/>
    <x v="2"/>
    <s v="wearables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x v="1340"/>
    <b v="0"/>
    <n v="0"/>
    <b v="0"/>
    <s v="technology/wearables"/>
    <x v="2"/>
    <s v="wearables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x v="1341"/>
    <b v="0"/>
    <n v="46"/>
    <b v="0"/>
    <s v="technology/wearables"/>
    <x v="2"/>
    <s v="wearables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x v="1342"/>
    <b v="0"/>
    <n v="1"/>
    <b v="0"/>
    <s v="technology/wearables"/>
    <x v="2"/>
    <s v="wearables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x v="1343"/>
    <b v="0"/>
    <n v="323"/>
    <b v="0"/>
    <s v="technology/wearables"/>
    <x v="2"/>
    <s v="wearables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x v="1344"/>
    <b v="0"/>
    <n v="139"/>
    <b v="1"/>
    <s v="publishing/nonfiction"/>
    <x v="3"/>
    <s v="nonfiction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x v="1345"/>
    <b v="0"/>
    <n v="7"/>
    <b v="1"/>
    <s v="publishing/nonfiction"/>
    <x v="3"/>
    <s v="nonfiction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x v="1346"/>
    <b v="0"/>
    <n v="149"/>
    <b v="1"/>
    <s v="publishing/nonfiction"/>
    <x v="3"/>
    <s v="nonfiction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x v="1347"/>
    <b v="0"/>
    <n v="31"/>
    <b v="1"/>
    <s v="publishing/nonfiction"/>
    <x v="3"/>
    <s v="nonfiction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x v="1348"/>
    <b v="0"/>
    <n v="26"/>
    <b v="1"/>
    <s v="publishing/nonfiction"/>
    <x v="3"/>
    <s v="nonfiction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x v="1349"/>
    <b v="0"/>
    <n v="172"/>
    <b v="1"/>
    <s v="publishing/nonfiction"/>
    <x v="3"/>
    <s v="nonfiction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x v="1350"/>
    <b v="0"/>
    <n v="78"/>
    <b v="1"/>
    <s v="publishing/nonfiction"/>
    <x v="3"/>
    <s v="nonfiction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x v="1351"/>
    <b v="0"/>
    <n v="120"/>
    <b v="1"/>
    <s v="publishing/nonfiction"/>
    <x v="3"/>
    <s v="nonfiction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x v="1352"/>
    <b v="0"/>
    <n v="227"/>
    <b v="1"/>
    <s v="publishing/nonfiction"/>
    <x v="3"/>
    <s v="nonfiction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x v="1353"/>
    <b v="0"/>
    <n v="42"/>
    <b v="1"/>
    <s v="publishing/nonfiction"/>
    <x v="3"/>
    <s v="nonfiction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x v="1354"/>
    <b v="0"/>
    <n v="64"/>
    <b v="1"/>
    <s v="publishing/nonfiction"/>
    <x v="3"/>
    <s v="nonfiction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x v="1355"/>
    <b v="0"/>
    <n v="121"/>
    <b v="1"/>
    <s v="publishing/nonfiction"/>
    <x v="3"/>
    <s v="nonfiction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x v="1356"/>
    <b v="0"/>
    <n v="87"/>
    <b v="1"/>
    <s v="publishing/nonfiction"/>
    <x v="3"/>
    <s v="nonfiction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x v="1357"/>
    <b v="0"/>
    <n v="65"/>
    <b v="1"/>
    <s v="publishing/nonfiction"/>
    <x v="3"/>
    <s v="nonfiction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x v="1358"/>
    <b v="0"/>
    <n v="49"/>
    <b v="1"/>
    <s v="publishing/nonfiction"/>
    <x v="3"/>
    <s v="nonfiction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x v="1359"/>
    <b v="0"/>
    <n v="19"/>
    <b v="1"/>
    <s v="publishing/nonfiction"/>
    <x v="3"/>
    <s v="nonfiction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x v="1360"/>
    <b v="0"/>
    <n v="81"/>
    <b v="1"/>
    <s v="publishing/nonfiction"/>
    <x v="3"/>
    <s v="nonfiction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x v="1361"/>
    <b v="0"/>
    <n v="264"/>
    <b v="1"/>
    <s v="publishing/nonfiction"/>
    <x v="3"/>
    <s v="nonfiction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x v="1362"/>
    <b v="0"/>
    <n v="25"/>
    <b v="1"/>
    <s v="publishing/nonfiction"/>
    <x v="3"/>
    <s v="nonfiction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x v="1363"/>
    <b v="0"/>
    <n v="5"/>
    <b v="1"/>
    <s v="publishing/nonfiction"/>
    <x v="3"/>
    <s v="nonfiction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x v="1364"/>
    <b v="0"/>
    <n v="144"/>
    <b v="1"/>
    <s v="music/rock"/>
    <x v="4"/>
    <s v="rock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x v="1365"/>
    <b v="0"/>
    <n v="92"/>
    <b v="1"/>
    <s v="music/rock"/>
    <x v="4"/>
    <s v="rock"/>
    <n v="81.739999999999995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x v="1366"/>
    <b v="0"/>
    <n v="147"/>
    <b v="1"/>
    <s v="music/rock"/>
    <x v="4"/>
    <s v="rock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x v="1367"/>
    <b v="0"/>
    <n v="90"/>
    <b v="1"/>
    <s v="music/rock"/>
    <x v="4"/>
    <s v="rock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x v="1368"/>
    <b v="0"/>
    <n v="87"/>
    <b v="1"/>
    <s v="music/rock"/>
    <x v="4"/>
    <s v="rock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x v="1369"/>
    <b v="0"/>
    <n v="406"/>
    <b v="1"/>
    <s v="music/rock"/>
    <x v="4"/>
    <s v="rock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x v="1370"/>
    <b v="0"/>
    <n v="20"/>
    <b v="1"/>
    <s v="music/rock"/>
    <x v="4"/>
    <s v="rock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x v="1371"/>
    <b v="0"/>
    <n v="70"/>
    <b v="1"/>
    <s v="music/rock"/>
    <x v="4"/>
    <s v="rock"/>
    <n v="107.07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x v="1372"/>
    <b v="0"/>
    <n v="16"/>
    <b v="1"/>
    <s v="music/rock"/>
    <x v="4"/>
    <s v="rock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x v="1373"/>
    <b v="0"/>
    <n v="52"/>
    <b v="1"/>
    <s v="music/rock"/>
    <x v="4"/>
    <s v="rock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x v="1374"/>
    <b v="0"/>
    <n v="66"/>
    <b v="1"/>
    <s v="music/rock"/>
    <x v="4"/>
    <s v="rock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x v="1375"/>
    <b v="0"/>
    <n v="109"/>
    <b v="1"/>
    <s v="music/rock"/>
    <x v="4"/>
    <s v="rock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x v="1376"/>
    <b v="0"/>
    <n v="168"/>
    <b v="1"/>
    <s v="music/rock"/>
    <x v="4"/>
    <s v="rock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x v="1377"/>
    <b v="0"/>
    <n v="31"/>
    <b v="1"/>
    <s v="music/rock"/>
    <x v="4"/>
    <s v="rock"/>
    <n v="48.71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x v="1378"/>
    <b v="0"/>
    <n v="133"/>
    <b v="1"/>
    <s v="music/rock"/>
    <x v="4"/>
    <s v="rock"/>
    <n v="30.58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x v="1379"/>
    <b v="0"/>
    <n v="151"/>
    <b v="1"/>
    <s v="music/rock"/>
    <x v="4"/>
    <s v="rock"/>
    <n v="73.91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x v="1380"/>
    <b v="0"/>
    <n v="5"/>
    <b v="1"/>
    <s v="music/rock"/>
    <x v="4"/>
    <s v="rock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x v="1381"/>
    <b v="0"/>
    <n v="73"/>
    <b v="1"/>
    <s v="music/rock"/>
    <x v="4"/>
    <s v="rock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x v="1382"/>
    <b v="0"/>
    <n v="148"/>
    <b v="1"/>
    <s v="music/rock"/>
    <x v="4"/>
    <s v="rock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x v="1383"/>
    <b v="0"/>
    <n v="93"/>
    <b v="1"/>
    <s v="music/rock"/>
    <x v="4"/>
    <s v="rock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x v="1384"/>
    <b v="0"/>
    <n v="63"/>
    <b v="1"/>
    <s v="music/rock"/>
    <x v="4"/>
    <s v="rock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x v="1385"/>
    <b v="0"/>
    <n v="134"/>
    <b v="1"/>
    <s v="music/rock"/>
    <x v="4"/>
    <s v="rock"/>
    <n v="65.91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x v="1386"/>
    <b v="0"/>
    <n v="14"/>
    <b v="1"/>
    <s v="music/rock"/>
    <x v="4"/>
    <s v="rock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x v="1387"/>
    <b v="0"/>
    <n v="78"/>
    <b v="1"/>
    <s v="music/rock"/>
    <x v="4"/>
    <s v="rock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x v="1388"/>
    <b v="0"/>
    <n v="112"/>
    <b v="1"/>
    <s v="music/rock"/>
    <x v="4"/>
    <s v="rock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x v="1389"/>
    <b v="0"/>
    <n v="34"/>
    <b v="1"/>
    <s v="music/rock"/>
    <x v="4"/>
    <s v="rock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x v="1390"/>
    <b v="0"/>
    <n v="19"/>
    <b v="1"/>
    <s v="music/rock"/>
    <x v="4"/>
    <s v="rock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x v="1391"/>
    <b v="0"/>
    <n v="13"/>
    <b v="1"/>
    <s v="music/rock"/>
    <x v="4"/>
    <s v="rock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x v="1392"/>
    <b v="0"/>
    <n v="104"/>
    <b v="1"/>
    <s v="music/rock"/>
    <x v="4"/>
    <s v="rock"/>
    <n v="27.32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x v="1393"/>
    <b v="0"/>
    <n v="52"/>
    <b v="1"/>
    <s v="music/rock"/>
    <x v="4"/>
    <s v="rock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x v="1394"/>
    <b v="0"/>
    <n v="17"/>
    <b v="1"/>
    <s v="music/rock"/>
    <x v="4"/>
    <s v="rock"/>
    <n v="53.88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x v="1395"/>
    <b v="0"/>
    <n v="82"/>
    <b v="1"/>
    <s v="music/rock"/>
    <x v="4"/>
    <s v="rock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x v="1396"/>
    <b v="0"/>
    <n v="73"/>
    <b v="1"/>
    <s v="music/rock"/>
    <x v="4"/>
    <s v="rock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x v="1397"/>
    <b v="0"/>
    <n v="158"/>
    <b v="1"/>
    <s v="music/rock"/>
    <x v="4"/>
    <s v="rock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x v="1398"/>
    <b v="0"/>
    <n v="65"/>
    <b v="1"/>
    <s v="music/rock"/>
    <x v="4"/>
    <s v="rock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x v="1399"/>
    <b v="0"/>
    <n v="184"/>
    <b v="1"/>
    <s v="music/rock"/>
    <x v="4"/>
    <s v="rock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x v="1400"/>
    <b v="0"/>
    <n v="34"/>
    <b v="1"/>
    <s v="music/rock"/>
    <x v="4"/>
    <s v="rock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x v="1401"/>
    <b v="0"/>
    <n v="240"/>
    <b v="1"/>
    <s v="music/rock"/>
    <x v="4"/>
    <s v="rock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x v="1402"/>
    <b v="0"/>
    <n v="113"/>
    <b v="1"/>
    <s v="music/rock"/>
    <x v="4"/>
    <s v="rock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x v="1403"/>
    <b v="0"/>
    <n v="66"/>
    <b v="1"/>
    <s v="music/rock"/>
    <x v="4"/>
    <s v="rock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x v="1404"/>
    <b v="1"/>
    <n v="5"/>
    <b v="0"/>
    <s v="publishing/translations"/>
    <x v="3"/>
    <s v="translations"/>
    <n v="48.2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x v="1405"/>
    <b v="1"/>
    <n v="17"/>
    <b v="0"/>
    <s v="publishing/translations"/>
    <x v="3"/>
    <s v="translations"/>
    <n v="6.18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x v="1406"/>
    <b v="0"/>
    <n v="3"/>
    <b v="0"/>
    <s v="publishing/translations"/>
    <x v="3"/>
    <s v="translations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x v="1407"/>
    <b v="0"/>
    <n v="2"/>
    <b v="0"/>
    <s v="publishing/translations"/>
    <x v="3"/>
    <s v="translations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x v="1408"/>
    <b v="0"/>
    <n v="6"/>
    <b v="0"/>
    <s v="publishing/translations"/>
    <x v="3"/>
    <s v="translations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x v="1409"/>
    <b v="0"/>
    <n v="0"/>
    <b v="0"/>
    <s v="publishing/translations"/>
    <x v="3"/>
    <s v="translations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x v="1410"/>
    <b v="0"/>
    <n v="1"/>
    <b v="0"/>
    <s v="publishing/translations"/>
    <x v="3"/>
    <s v="translations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x v="1411"/>
    <b v="0"/>
    <n v="3"/>
    <b v="0"/>
    <s v="publishing/translations"/>
    <x v="3"/>
    <s v="translations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x v="1412"/>
    <b v="0"/>
    <n v="13"/>
    <b v="0"/>
    <s v="publishing/translations"/>
    <x v="3"/>
    <s v="translations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x v="1413"/>
    <b v="0"/>
    <n v="1"/>
    <b v="0"/>
    <s v="publishing/translations"/>
    <x v="3"/>
    <s v="translations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x v="1414"/>
    <b v="0"/>
    <n v="1"/>
    <b v="0"/>
    <s v="publishing/translations"/>
    <x v="3"/>
    <s v="translations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x v="1415"/>
    <b v="0"/>
    <n v="9"/>
    <b v="0"/>
    <s v="publishing/translations"/>
    <x v="3"/>
    <s v="translations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x v="1416"/>
    <b v="0"/>
    <n v="0"/>
    <b v="0"/>
    <s v="publishing/translations"/>
    <x v="3"/>
    <s v="translations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x v="1417"/>
    <b v="0"/>
    <n v="2"/>
    <b v="0"/>
    <s v="publishing/translations"/>
    <x v="3"/>
    <s v="translations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x v="1418"/>
    <b v="0"/>
    <n v="1"/>
    <b v="0"/>
    <s v="publishing/translations"/>
    <x v="3"/>
    <s v="translations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x v="1419"/>
    <b v="0"/>
    <n v="10"/>
    <b v="0"/>
    <s v="publishing/translations"/>
    <x v="3"/>
    <s v="translations"/>
    <n v="44.5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x v="1420"/>
    <b v="0"/>
    <n v="3"/>
    <b v="0"/>
    <s v="publishing/translations"/>
    <x v="3"/>
    <s v="translations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x v="1421"/>
    <b v="0"/>
    <n v="2"/>
    <b v="0"/>
    <s v="publishing/translations"/>
    <x v="3"/>
    <s v="translations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x v="1422"/>
    <b v="0"/>
    <n v="2"/>
    <b v="0"/>
    <s v="publishing/translations"/>
    <x v="3"/>
    <s v="translations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x v="1423"/>
    <b v="0"/>
    <n v="1"/>
    <b v="0"/>
    <s v="publishing/translations"/>
    <x v="3"/>
    <s v="translations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x v="1424"/>
    <b v="0"/>
    <n v="14"/>
    <b v="0"/>
    <s v="publishing/translations"/>
    <x v="3"/>
    <s v="translations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x v="1425"/>
    <b v="0"/>
    <n v="0"/>
    <b v="0"/>
    <s v="publishing/translations"/>
    <x v="3"/>
    <s v="translations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x v="1426"/>
    <b v="0"/>
    <n v="0"/>
    <b v="0"/>
    <s v="publishing/translations"/>
    <x v="3"/>
    <s v="translations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x v="1427"/>
    <b v="0"/>
    <n v="4"/>
    <b v="0"/>
    <s v="publishing/translations"/>
    <x v="3"/>
    <s v="translations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x v="1428"/>
    <b v="0"/>
    <n v="3"/>
    <b v="0"/>
    <s v="publishing/translations"/>
    <x v="3"/>
    <s v="translations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x v="1429"/>
    <b v="0"/>
    <n v="0"/>
    <b v="0"/>
    <s v="publishing/translations"/>
    <x v="3"/>
    <s v="translations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x v="1430"/>
    <b v="0"/>
    <n v="5"/>
    <b v="0"/>
    <s v="publishing/translations"/>
    <x v="3"/>
    <s v="translations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x v="1431"/>
    <b v="0"/>
    <n v="47"/>
    <b v="0"/>
    <s v="publishing/translations"/>
    <x v="3"/>
    <s v="translations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x v="1432"/>
    <b v="0"/>
    <n v="0"/>
    <b v="0"/>
    <s v="publishing/translations"/>
    <x v="3"/>
    <s v="translations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x v="1433"/>
    <b v="0"/>
    <n v="10"/>
    <b v="0"/>
    <s v="publishing/translations"/>
    <x v="3"/>
    <s v="translations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x v="1434"/>
    <b v="0"/>
    <n v="11"/>
    <b v="0"/>
    <s v="publishing/translations"/>
    <x v="3"/>
    <s v="translations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x v="1435"/>
    <b v="0"/>
    <n v="2"/>
    <b v="0"/>
    <s v="publishing/translations"/>
    <x v="3"/>
    <s v="translations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x v="1436"/>
    <b v="0"/>
    <n v="2"/>
    <b v="0"/>
    <s v="publishing/translations"/>
    <x v="3"/>
    <s v="translations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x v="1437"/>
    <b v="0"/>
    <n v="22"/>
    <b v="0"/>
    <s v="publishing/translations"/>
    <x v="3"/>
    <s v="translations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x v="1438"/>
    <b v="0"/>
    <n v="8"/>
    <b v="0"/>
    <s v="publishing/translations"/>
    <x v="3"/>
    <s v="translations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x v="1439"/>
    <b v="0"/>
    <n v="6"/>
    <b v="0"/>
    <s v="publishing/translations"/>
    <x v="3"/>
    <s v="translations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x v="1440"/>
    <b v="0"/>
    <n v="1"/>
    <b v="0"/>
    <s v="publishing/translations"/>
    <x v="3"/>
    <s v="translations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x v="1441"/>
    <b v="0"/>
    <n v="3"/>
    <b v="0"/>
    <s v="publishing/translations"/>
    <x v="3"/>
    <s v="translations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x v="1442"/>
    <b v="0"/>
    <n v="0"/>
    <b v="0"/>
    <s v="publishing/translations"/>
    <x v="3"/>
    <s v="translations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x v="1443"/>
    <b v="0"/>
    <n v="0"/>
    <b v="0"/>
    <s v="publishing/translations"/>
    <x v="3"/>
    <s v="translations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x v="1444"/>
    <b v="0"/>
    <n v="0"/>
    <b v="0"/>
    <s v="publishing/translations"/>
    <x v="3"/>
    <s v="translations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x v="1445"/>
    <b v="0"/>
    <n v="0"/>
    <b v="0"/>
    <s v="publishing/translations"/>
    <x v="3"/>
    <s v="translations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x v="1446"/>
    <b v="0"/>
    <n v="0"/>
    <b v="0"/>
    <s v="publishing/translations"/>
    <x v="3"/>
    <s v="translations"/>
    <n v="0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x v="1447"/>
    <b v="0"/>
    <n v="3"/>
    <b v="0"/>
    <s v="publishing/translations"/>
    <x v="3"/>
    <s v="translations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x v="1448"/>
    <b v="0"/>
    <n v="0"/>
    <b v="0"/>
    <s v="publishing/translations"/>
    <x v="3"/>
    <s v="translations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x v="1449"/>
    <b v="0"/>
    <n v="0"/>
    <b v="0"/>
    <s v="publishing/translations"/>
    <x v="3"/>
    <s v="translations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x v="1450"/>
    <b v="0"/>
    <n v="1"/>
    <b v="0"/>
    <s v="publishing/translations"/>
    <x v="3"/>
    <s v="translations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x v="1451"/>
    <b v="0"/>
    <n v="2"/>
    <b v="0"/>
    <s v="publishing/translations"/>
    <x v="3"/>
    <s v="translations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x v="1452"/>
    <b v="0"/>
    <n v="0"/>
    <b v="0"/>
    <s v="publishing/translations"/>
    <x v="3"/>
    <s v="translations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x v="1453"/>
    <b v="0"/>
    <n v="0"/>
    <b v="0"/>
    <s v="publishing/translations"/>
    <x v="3"/>
    <s v="translations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x v="1454"/>
    <b v="0"/>
    <n v="1"/>
    <b v="0"/>
    <s v="publishing/translations"/>
    <x v="3"/>
    <s v="translations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x v="1455"/>
    <b v="0"/>
    <n v="7"/>
    <b v="0"/>
    <s v="publishing/translations"/>
    <x v="3"/>
    <s v="translations"/>
    <n v="225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x v="1456"/>
    <b v="0"/>
    <n v="3"/>
    <b v="0"/>
    <s v="publishing/translations"/>
    <x v="3"/>
    <s v="translations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x v="1457"/>
    <b v="0"/>
    <n v="0"/>
    <b v="0"/>
    <s v="publishing/translations"/>
    <x v="3"/>
    <s v="translations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x v="1458"/>
    <b v="0"/>
    <n v="0"/>
    <b v="0"/>
    <s v="publishing/translations"/>
    <x v="3"/>
    <s v="translations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x v="1459"/>
    <b v="0"/>
    <n v="0"/>
    <b v="0"/>
    <s v="publishing/translations"/>
    <x v="3"/>
    <s v="translations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x v="1460"/>
    <b v="0"/>
    <n v="0"/>
    <b v="0"/>
    <s v="publishing/translations"/>
    <x v="3"/>
    <s v="translations"/>
    <n v="0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x v="1461"/>
    <b v="1"/>
    <n v="340"/>
    <b v="1"/>
    <s v="publishing/radio &amp; podcasts"/>
    <x v="3"/>
    <s v="radio &amp; podcasts"/>
    <n v="44.67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x v="1462"/>
    <b v="1"/>
    <n v="150"/>
    <b v="1"/>
    <s v="publishing/radio &amp; podcasts"/>
    <x v="3"/>
    <s v="radio &amp; podcasts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x v="1463"/>
    <b v="1"/>
    <n v="25"/>
    <b v="1"/>
    <s v="publishing/radio &amp; podcasts"/>
    <x v="3"/>
    <s v="radio &amp; podcasts"/>
    <n v="35.44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x v="1464"/>
    <b v="1"/>
    <n v="234"/>
    <b v="1"/>
    <s v="publishing/radio &amp; podcasts"/>
    <x v="3"/>
    <s v="radio &amp; podcasts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x v="1465"/>
    <b v="1"/>
    <n v="2602"/>
    <b v="1"/>
    <s v="publishing/radio &amp; podcasts"/>
    <x v="3"/>
    <s v="radio &amp; podcasts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x v="1466"/>
    <b v="1"/>
    <n v="248"/>
    <b v="1"/>
    <s v="publishing/radio &amp; podcasts"/>
    <x v="3"/>
    <s v="radio &amp; podcasts"/>
    <n v="69.599999999999994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x v="1467"/>
    <b v="1"/>
    <n v="600"/>
    <b v="1"/>
    <s v="publishing/radio &amp; podcasts"/>
    <x v="3"/>
    <s v="radio &amp; podcasts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x v="1468"/>
    <b v="1"/>
    <n v="293"/>
    <b v="1"/>
    <s v="publishing/radio &amp; podcasts"/>
    <x v="3"/>
    <s v="radio &amp; podcasts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x v="1469"/>
    <b v="1"/>
    <n v="321"/>
    <b v="1"/>
    <s v="publishing/radio &amp; podcasts"/>
    <x v="3"/>
    <s v="radio &amp; podcasts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x v="1470"/>
    <b v="1"/>
    <n v="81"/>
    <b v="1"/>
    <s v="publishing/radio &amp; podcasts"/>
    <x v="3"/>
    <s v="radio &amp; podcasts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x v="1471"/>
    <b v="1"/>
    <n v="343"/>
    <b v="1"/>
    <s v="publishing/radio &amp; podcasts"/>
    <x v="3"/>
    <s v="radio &amp; podcasts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x v="1472"/>
    <b v="1"/>
    <n v="336"/>
    <b v="1"/>
    <s v="publishing/radio &amp; podcasts"/>
    <x v="3"/>
    <s v="radio &amp; podcasts"/>
    <n v="103.2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x v="1473"/>
    <b v="1"/>
    <n v="47"/>
    <b v="1"/>
    <s v="publishing/radio &amp; podcasts"/>
    <x v="3"/>
    <s v="radio &amp; podcasts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x v="1474"/>
    <b v="1"/>
    <n v="76"/>
    <b v="1"/>
    <s v="publishing/radio &amp; podcasts"/>
    <x v="3"/>
    <s v="radio &amp; podcasts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x v="1475"/>
    <b v="1"/>
    <n v="441"/>
    <b v="1"/>
    <s v="publishing/radio &amp; podcasts"/>
    <x v="3"/>
    <s v="radio &amp; podcasts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x v="1476"/>
    <b v="1"/>
    <n v="916"/>
    <b v="1"/>
    <s v="publishing/radio &amp; podcasts"/>
    <x v="3"/>
    <s v="radio &amp; podcasts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x v="1477"/>
    <b v="1"/>
    <n v="369"/>
    <b v="1"/>
    <s v="publishing/radio &amp; podcasts"/>
    <x v="3"/>
    <s v="radio &amp; podcasts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x v="1478"/>
    <b v="1"/>
    <n v="20242"/>
    <b v="1"/>
    <s v="publishing/radio &amp; podcasts"/>
    <x v="3"/>
    <s v="radio &amp; podcasts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x v="1479"/>
    <b v="1"/>
    <n v="71"/>
    <b v="1"/>
    <s v="publishing/radio &amp; podcasts"/>
    <x v="3"/>
    <s v="radio &amp; podcasts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x v="1480"/>
    <b v="1"/>
    <n v="635"/>
    <b v="1"/>
    <s v="publishing/radio &amp; podcasts"/>
    <x v="3"/>
    <s v="radio &amp; podcasts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x v="1481"/>
    <b v="0"/>
    <n v="6"/>
    <b v="0"/>
    <s v="publishing/fiction"/>
    <x v="3"/>
    <s v="fiction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x v="1482"/>
    <b v="0"/>
    <n v="1"/>
    <b v="0"/>
    <s v="publishing/fiction"/>
    <x v="3"/>
    <s v="fiction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x v="1483"/>
    <b v="0"/>
    <n v="2"/>
    <b v="0"/>
    <s v="publishing/fiction"/>
    <x v="3"/>
    <s v="fiction"/>
    <n v="25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x v="1484"/>
    <b v="0"/>
    <n v="0"/>
    <b v="0"/>
    <s v="publishing/fiction"/>
    <x v="3"/>
    <s v="fiction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x v="1485"/>
    <b v="0"/>
    <n v="3"/>
    <b v="0"/>
    <s v="publishing/fiction"/>
    <x v="3"/>
    <s v="fiction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x v="1486"/>
    <b v="0"/>
    <n v="3"/>
    <b v="0"/>
    <s v="publishing/fiction"/>
    <x v="3"/>
    <s v="fiction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x v="1487"/>
    <b v="0"/>
    <n v="0"/>
    <b v="0"/>
    <s v="publishing/fiction"/>
    <x v="3"/>
    <s v="fiction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x v="1488"/>
    <b v="0"/>
    <n v="6"/>
    <b v="0"/>
    <s v="publishing/fiction"/>
    <x v="3"/>
    <s v="fiction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x v="1489"/>
    <b v="0"/>
    <n v="0"/>
    <b v="0"/>
    <s v="publishing/fiction"/>
    <x v="3"/>
    <s v="fiction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x v="1490"/>
    <b v="0"/>
    <n v="19"/>
    <b v="0"/>
    <s v="publishing/fiction"/>
    <x v="3"/>
    <s v="fiction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x v="1491"/>
    <b v="0"/>
    <n v="1"/>
    <b v="0"/>
    <s v="publishing/fiction"/>
    <x v="3"/>
    <s v="fiction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x v="1492"/>
    <b v="0"/>
    <n v="2"/>
    <b v="0"/>
    <s v="publishing/fiction"/>
    <x v="3"/>
    <s v="fiction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x v="1493"/>
    <b v="0"/>
    <n v="0"/>
    <b v="0"/>
    <s v="publishing/fiction"/>
    <x v="3"/>
    <s v="fiction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x v="1494"/>
    <b v="0"/>
    <n v="11"/>
    <b v="0"/>
    <s v="publishing/fiction"/>
    <x v="3"/>
    <s v="fiction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x v="1495"/>
    <b v="0"/>
    <n v="0"/>
    <b v="0"/>
    <s v="publishing/fiction"/>
    <x v="3"/>
    <s v="fiction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x v="1496"/>
    <b v="0"/>
    <n v="0"/>
    <b v="0"/>
    <s v="publishing/fiction"/>
    <x v="3"/>
    <s v="fiction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x v="1497"/>
    <b v="0"/>
    <n v="1"/>
    <b v="0"/>
    <s v="publishing/fiction"/>
    <x v="3"/>
    <s v="fiction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x v="1498"/>
    <b v="0"/>
    <n v="3"/>
    <b v="0"/>
    <s v="publishing/fiction"/>
    <x v="3"/>
    <s v="fiction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x v="1499"/>
    <b v="0"/>
    <n v="1"/>
    <b v="0"/>
    <s v="publishing/fiction"/>
    <x v="3"/>
    <s v="fiction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x v="1500"/>
    <b v="0"/>
    <n v="15"/>
    <b v="0"/>
    <s v="publishing/fiction"/>
    <x v="3"/>
    <s v="fiction"/>
    <n v="46.73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x v="1501"/>
    <b v="1"/>
    <n v="885"/>
    <b v="1"/>
    <s v="photography/photobooks"/>
    <x v="8"/>
    <s v="photobooks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x v="1502"/>
    <b v="1"/>
    <n v="329"/>
    <b v="1"/>
    <s v="photography/photobooks"/>
    <x v="8"/>
    <s v="photobooks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x v="1503"/>
    <b v="1"/>
    <n v="71"/>
    <b v="1"/>
    <s v="photography/photobooks"/>
    <x v="8"/>
    <s v="photobooks"/>
    <n v="56.98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x v="1504"/>
    <b v="1"/>
    <n v="269"/>
    <b v="1"/>
    <s v="photography/photobooks"/>
    <x v="8"/>
    <s v="photobooks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x v="1505"/>
    <b v="1"/>
    <n v="345"/>
    <b v="1"/>
    <s v="photography/photobooks"/>
    <x v="8"/>
    <s v="photobooks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x v="1506"/>
    <b v="1"/>
    <n v="43"/>
    <b v="1"/>
    <s v="photography/photobooks"/>
    <x v="8"/>
    <s v="photobooks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x v="1507"/>
    <b v="1"/>
    <n v="33"/>
    <b v="1"/>
    <s v="photography/photobooks"/>
    <x v="8"/>
    <s v="photobooks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x v="1508"/>
    <b v="1"/>
    <n v="211"/>
    <b v="1"/>
    <s v="photography/photobooks"/>
    <x v="8"/>
    <s v="photobooks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x v="1509"/>
    <b v="1"/>
    <n v="196"/>
    <b v="1"/>
    <s v="photography/photobooks"/>
    <x v="8"/>
    <s v="photobooks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x v="1510"/>
    <b v="1"/>
    <n v="405"/>
    <b v="1"/>
    <s v="photography/photobooks"/>
    <x v="8"/>
    <s v="photobooks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x v="1511"/>
    <b v="1"/>
    <n v="206"/>
    <b v="1"/>
    <s v="photography/photobooks"/>
    <x v="8"/>
    <s v="photobooks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x v="1512"/>
    <b v="1"/>
    <n v="335"/>
    <b v="1"/>
    <s v="photography/photobooks"/>
    <x v="8"/>
    <s v="photobooks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x v="1513"/>
    <b v="1"/>
    <n v="215"/>
    <b v="1"/>
    <s v="photography/photobooks"/>
    <x v="8"/>
    <s v="photobooks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x v="1514"/>
    <b v="1"/>
    <n v="176"/>
    <b v="1"/>
    <s v="photography/photobooks"/>
    <x v="8"/>
    <s v="photobooks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x v="1515"/>
    <b v="1"/>
    <n v="555"/>
    <b v="1"/>
    <s v="photography/photobooks"/>
    <x v="8"/>
    <s v="photobooks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x v="1516"/>
    <b v="1"/>
    <n v="116"/>
    <b v="1"/>
    <s v="photography/photobooks"/>
    <x v="8"/>
    <s v="photobooks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x v="1517"/>
    <b v="1"/>
    <n v="615"/>
    <b v="1"/>
    <s v="photography/photobooks"/>
    <x v="8"/>
    <s v="photobooks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x v="1518"/>
    <b v="1"/>
    <n v="236"/>
    <b v="1"/>
    <s v="photography/photobooks"/>
    <x v="8"/>
    <s v="photobooks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x v="1519"/>
    <b v="1"/>
    <n v="145"/>
    <b v="1"/>
    <s v="photography/photobooks"/>
    <x v="8"/>
    <s v="photobooks"/>
    <n v="64.16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x v="1520"/>
    <b v="1"/>
    <n v="167"/>
    <b v="1"/>
    <s v="photography/photobooks"/>
    <x v="8"/>
    <s v="photobooks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x v="1521"/>
    <b v="1"/>
    <n v="235"/>
    <b v="1"/>
    <s v="photography/photobooks"/>
    <x v="8"/>
    <s v="photobooks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x v="1522"/>
    <b v="1"/>
    <n v="452"/>
    <b v="1"/>
    <s v="photography/photobooks"/>
    <x v="8"/>
    <s v="photobooks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x v="1523"/>
    <b v="1"/>
    <n v="241"/>
    <b v="1"/>
    <s v="photography/photobooks"/>
    <x v="8"/>
    <s v="photobooks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x v="1524"/>
    <b v="1"/>
    <n v="28"/>
    <b v="1"/>
    <s v="photography/photobooks"/>
    <x v="8"/>
    <s v="photobooks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x v="1525"/>
    <b v="1"/>
    <n v="140"/>
    <b v="1"/>
    <s v="photography/photobooks"/>
    <x v="8"/>
    <s v="photobooks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x v="1526"/>
    <b v="1"/>
    <n v="280"/>
    <b v="1"/>
    <s v="photography/photobooks"/>
    <x v="8"/>
    <s v="photobooks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x v="1527"/>
    <b v="1"/>
    <n v="70"/>
    <b v="1"/>
    <s v="photography/photobooks"/>
    <x v="8"/>
    <s v="photobooks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x v="1528"/>
    <b v="1"/>
    <n v="160"/>
    <b v="1"/>
    <s v="photography/photobooks"/>
    <x v="8"/>
    <s v="photobooks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x v="1529"/>
    <b v="1"/>
    <n v="141"/>
    <b v="1"/>
    <s v="photography/photobooks"/>
    <x v="8"/>
    <s v="photobooks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x v="1530"/>
    <b v="1"/>
    <n v="874"/>
    <b v="1"/>
    <s v="photography/photobooks"/>
    <x v="8"/>
    <s v="photobooks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x v="1531"/>
    <b v="1"/>
    <n v="73"/>
    <b v="1"/>
    <s v="photography/photobooks"/>
    <x v="8"/>
    <s v="photobooks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x v="1532"/>
    <b v="1"/>
    <n v="294"/>
    <b v="1"/>
    <s v="photography/photobooks"/>
    <x v="8"/>
    <s v="photobooks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x v="1533"/>
    <b v="1"/>
    <n v="740"/>
    <b v="1"/>
    <s v="photography/photobooks"/>
    <x v="8"/>
    <s v="photobooks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x v="1534"/>
    <b v="1"/>
    <n v="369"/>
    <b v="1"/>
    <s v="photography/photobooks"/>
    <x v="8"/>
    <s v="photobooks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x v="1535"/>
    <b v="1"/>
    <n v="110"/>
    <b v="1"/>
    <s v="photography/photobooks"/>
    <x v="8"/>
    <s v="photobooks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x v="1536"/>
    <b v="1"/>
    <n v="455"/>
    <b v="1"/>
    <s v="photography/photobooks"/>
    <x v="8"/>
    <s v="photobooks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x v="1537"/>
    <b v="1"/>
    <n v="224"/>
    <b v="1"/>
    <s v="photography/photobooks"/>
    <x v="8"/>
    <s v="photobooks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x v="1538"/>
    <b v="1"/>
    <n v="46"/>
    <b v="1"/>
    <s v="photography/photobooks"/>
    <x v="8"/>
    <s v="photobooks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x v="1539"/>
    <b v="0"/>
    <n v="284"/>
    <b v="1"/>
    <s v="photography/photobooks"/>
    <x v="8"/>
    <s v="photobooks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x v="1540"/>
    <b v="1"/>
    <n v="98"/>
    <b v="1"/>
    <s v="photography/photobooks"/>
    <x v="8"/>
    <s v="photobooks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x v="1541"/>
    <b v="0"/>
    <n v="2"/>
    <b v="0"/>
    <s v="photography/nature"/>
    <x v="8"/>
    <s v="nature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x v="1542"/>
    <b v="0"/>
    <n v="1"/>
    <b v="0"/>
    <s v="photography/nature"/>
    <x v="8"/>
    <s v="nature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x v="1543"/>
    <b v="0"/>
    <n v="1"/>
    <b v="0"/>
    <s v="photography/nature"/>
    <x v="8"/>
    <s v="nature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x v="1544"/>
    <b v="0"/>
    <n v="0"/>
    <b v="0"/>
    <s v="photography/nature"/>
    <x v="8"/>
    <s v="nature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x v="1545"/>
    <b v="0"/>
    <n v="1"/>
    <b v="0"/>
    <s v="photography/nature"/>
    <x v="8"/>
    <s v="nature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x v="1546"/>
    <b v="0"/>
    <n v="11"/>
    <b v="0"/>
    <s v="photography/nature"/>
    <x v="8"/>
    <s v="nature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x v="1547"/>
    <b v="0"/>
    <n v="0"/>
    <b v="0"/>
    <s v="photography/nature"/>
    <x v="8"/>
    <s v="nature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x v="1548"/>
    <b v="0"/>
    <n v="1"/>
    <b v="0"/>
    <s v="photography/nature"/>
    <x v="8"/>
    <s v="nature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x v="1549"/>
    <b v="0"/>
    <n v="6"/>
    <b v="0"/>
    <s v="photography/nature"/>
    <x v="8"/>
    <s v="nature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x v="1550"/>
    <b v="0"/>
    <n v="7"/>
    <b v="0"/>
    <s v="photography/nature"/>
    <x v="8"/>
    <s v="nature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x v="1551"/>
    <b v="0"/>
    <n v="0"/>
    <b v="0"/>
    <s v="photography/nature"/>
    <x v="8"/>
    <s v="nature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x v="1552"/>
    <b v="0"/>
    <n v="16"/>
    <b v="0"/>
    <s v="photography/nature"/>
    <x v="8"/>
    <s v="nature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x v="1553"/>
    <b v="0"/>
    <n v="0"/>
    <b v="0"/>
    <s v="photography/nature"/>
    <x v="8"/>
    <s v="nature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x v="1554"/>
    <b v="0"/>
    <n v="0"/>
    <b v="0"/>
    <s v="photography/nature"/>
    <x v="8"/>
    <s v="nature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x v="1555"/>
    <b v="0"/>
    <n v="0"/>
    <b v="0"/>
    <s v="photography/nature"/>
    <x v="8"/>
    <s v="nature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x v="1556"/>
    <b v="0"/>
    <n v="12"/>
    <b v="0"/>
    <s v="photography/nature"/>
    <x v="8"/>
    <s v="nature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x v="1557"/>
    <b v="0"/>
    <n v="1"/>
    <b v="0"/>
    <s v="photography/nature"/>
    <x v="8"/>
    <s v="nature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x v="1558"/>
    <b v="0"/>
    <n v="3"/>
    <b v="0"/>
    <s v="photography/nature"/>
    <x v="8"/>
    <s v="nature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x v="1559"/>
    <b v="0"/>
    <n v="1"/>
    <b v="0"/>
    <s v="photography/nature"/>
    <x v="8"/>
    <s v="nature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x v="1560"/>
    <b v="0"/>
    <n v="4"/>
    <b v="0"/>
    <s v="photography/nature"/>
    <x v="8"/>
    <s v="nature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x v="1561"/>
    <b v="0"/>
    <n v="1"/>
    <b v="0"/>
    <s v="publishing/art books"/>
    <x v="3"/>
    <s v="art books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x v="1562"/>
    <b v="0"/>
    <n v="0"/>
    <b v="0"/>
    <s v="publishing/art books"/>
    <x v="3"/>
    <s v="art books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x v="1563"/>
    <b v="0"/>
    <n v="2"/>
    <b v="0"/>
    <s v="publishing/art books"/>
    <x v="3"/>
    <s v="art books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x v="1564"/>
    <b v="0"/>
    <n v="1"/>
    <b v="0"/>
    <s v="publishing/art books"/>
    <x v="3"/>
    <s v="art books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x v="1565"/>
    <b v="0"/>
    <n v="1"/>
    <b v="0"/>
    <s v="publishing/art books"/>
    <x v="3"/>
    <s v="art books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x v="1566"/>
    <b v="0"/>
    <n v="59"/>
    <b v="0"/>
    <s v="publishing/art books"/>
    <x v="3"/>
    <s v="art books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x v="1567"/>
    <b v="0"/>
    <n v="13"/>
    <b v="0"/>
    <s v="publishing/art books"/>
    <x v="3"/>
    <s v="art books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x v="1568"/>
    <b v="0"/>
    <n v="22"/>
    <b v="0"/>
    <s v="publishing/art books"/>
    <x v="3"/>
    <s v="art books"/>
    <n v="155"/>
    <x v="1568"/>
    <d v="2014-12-24T01:29:45"/>
    <x v="3"/>
  </r>
  <r>
    <n v="1569"/>
    <s v="to be removed (Canceled)"/>
    <s v="to be removed"/>
    <n v="30000"/>
    <x v="117"/>
    <x v="1"/>
    <s v="US"/>
    <s v="USD"/>
    <n v="1369498714"/>
    <x v="1569"/>
    <b v="0"/>
    <n v="0"/>
    <b v="0"/>
    <s v="publishing/art books"/>
    <x v="3"/>
    <s v="art books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x v="1570"/>
    <b v="0"/>
    <n v="52"/>
    <b v="0"/>
    <s v="publishing/art books"/>
    <x v="3"/>
    <s v="art books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x v="1571"/>
    <b v="0"/>
    <n v="4"/>
    <b v="0"/>
    <s v="publishing/art books"/>
    <x v="3"/>
    <s v="art books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x v="1572"/>
    <b v="0"/>
    <n v="3"/>
    <b v="0"/>
    <s v="publishing/art books"/>
    <x v="3"/>
    <s v="art books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x v="1573"/>
    <b v="0"/>
    <n v="3"/>
    <b v="0"/>
    <s v="publishing/art books"/>
    <x v="3"/>
    <s v="art books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x v="1574"/>
    <b v="0"/>
    <n v="6"/>
    <b v="0"/>
    <s v="publishing/art books"/>
    <x v="3"/>
    <s v="art books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x v="1575"/>
    <b v="0"/>
    <n v="35"/>
    <b v="0"/>
    <s v="publishing/art books"/>
    <x v="3"/>
    <s v="art books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x v="1576"/>
    <b v="0"/>
    <n v="10"/>
    <b v="0"/>
    <s v="publishing/art books"/>
    <x v="3"/>
    <s v="art books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x v="1577"/>
    <b v="0"/>
    <n v="2"/>
    <b v="0"/>
    <s v="publishing/art books"/>
    <x v="3"/>
    <s v="art books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x v="1578"/>
    <b v="0"/>
    <n v="4"/>
    <b v="0"/>
    <s v="publishing/art books"/>
    <x v="3"/>
    <s v="art books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x v="1579"/>
    <b v="0"/>
    <n v="2"/>
    <b v="0"/>
    <s v="publishing/art books"/>
    <x v="3"/>
    <s v="art books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x v="1580"/>
    <b v="0"/>
    <n v="0"/>
    <b v="0"/>
    <s v="publishing/art books"/>
    <x v="3"/>
    <s v="art books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x v="1581"/>
    <b v="0"/>
    <n v="1"/>
    <b v="0"/>
    <s v="photography/places"/>
    <x v="8"/>
    <s v="places"/>
    <n v="5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x v="1582"/>
    <b v="0"/>
    <n v="3"/>
    <b v="0"/>
    <s v="photography/places"/>
    <x v="8"/>
    <s v="places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x v="1583"/>
    <b v="0"/>
    <n v="1"/>
    <b v="0"/>
    <s v="photography/places"/>
    <x v="8"/>
    <s v="places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x v="1584"/>
    <b v="0"/>
    <n v="0"/>
    <b v="0"/>
    <s v="photography/places"/>
    <x v="8"/>
    <s v="places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x v="1585"/>
    <b v="0"/>
    <n v="12"/>
    <b v="0"/>
    <s v="photography/places"/>
    <x v="8"/>
    <s v="places"/>
    <n v="131.66999999999999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x v="1586"/>
    <b v="0"/>
    <n v="0"/>
    <b v="0"/>
    <s v="photography/places"/>
    <x v="8"/>
    <s v="places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x v="1587"/>
    <b v="0"/>
    <n v="1"/>
    <b v="0"/>
    <s v="photography/places"/>
    <x v="8"/>
    <s v="places"/>
    <n v="1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x v="1588"/>
    <b v="0"/>
    <n v="0"/>
    <b v="0"/>
    <s v="photography/places"/>
    <x v="8"/>
    <s v="places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x v="1589"/>
    <b v="0"/>
    <n v="0"/>
    <b v="0"/>
    <s v="photography/places"/>
    <x v="8"/>
    <s v="places"/>
    <n v="0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x v="1590"/>
    <b v="0"/>
    <n v="2"/>
    <b v="0"/>
    <s v="photography/places"/>
    <x v="8"/>
    <s v="places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x v="1591"/>
    <b v="0"/>
    <n v="92"/>
    <b v="0"/>
    <s v="photography/places"/>
    <x v="8"/>
    <s v="places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x v="1592"/>
    <b v="0"/>
    <n v="0"/>
    <b v="0"/>
    <s v="photography/places"/>
    <x v="8"/>
    <s v="places"/>
    <n v="0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x v="1593"/>
    <b v="0"/>
    <n v="3"/>
    <b v="0"/>
    <s v="photography/places"/>
    <x v="8"/>
    <s v="places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x v="1594"/>
    <b v="0"/>
    <n v="10"/>
    <b v="0"/>
    <s v="photography/places"/>
    <x v="8"/>
    <s v="places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x v="1595"/>
    <b v="0"/>
    <n v="7"/>
    <b v="0"/>
    <s v="photography/places"/>
    <x v="8"/>
    <s v="places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x v="1596"/>
    <b v="0"/>
    <n v="3"/>
    <b v="0"/>
    <s v="photography/places"/>
    <x v="8"/>
    <s v="places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x v="1597"/>
    <b v="0"/>
    <n v="0"/>
    <b v="0"/>
    <s v="photography/places"/>
    <x v="8"/>
    <s v="places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x v="1598"/>
    <b v="0"/>
    <n v="1"/>
    <b v="0"/>
    <s v="photography/places"/>
    <x v="8"/>
    <s v="places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x v="1599"/>
    <b v="0"/>
    <n v="0"/>
    <b v="0"/>
    <s v="photography/places"/>
    <x v="8"/>
    <s v="places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x v="1600"/>
    <b v="0"/>
    <n v="9"/>
    <b v="0"/>
    <s v="photography/places"/>
    <x v="8"/>
    <s v="places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x v="1601"/>
    <b v="0"/>
    <n v="56"/>
    <b v="1"/>
    <s v="music/rock"/>
    <x v="4"/>
    <s v="rock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x v="1602"/>
    <b v="0"/>
    <n v="32"/>
    <b v="1"/>
    <s v="music/rock"/>
    <x v="4"/>
    <s v="rock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x v="1603"/>
    <b v="0"/>
    <n v="30"/>
    <b v="1"/>
    <s v="music/rock"/>
    <x v="4"/>
    <s v="rock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x v="1604"/>
    <b v="0"/>
    <n v="70"/>
    <b v="1"/>
    <s v="music/rock"/>
    <x v="4"/>
    <s v="rock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x v="1605"/>
    <b v="0"/>
    <n v="44"/>
    <b v="1"/>
    <s v="music/rock"/>
    <x v="4"/>
    <s v="rock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x v="1606"/>
    <b v="0"/>
    <n v="92"/>
    <b v="1"/>
    <s v="music/rock"/>
    <x v="4"/>
    <s v="rock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x v="1607"/>
    <b v="0"/>
    <n v="205"/>
    <b v="1"/>
    <s v="music/rock"/>
    <x v="4"/>
    <s v="rock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x v="1608"/>
    <b v="0"/>
    <n v="23"/>
    <b v="1"/>
    <s v="music/rock"/>
    <x v="4"/>
    <s v="rock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x v="1609"/>
    <b v="0"/>
    <n v="4"/>
    <b v="1"/>
    <s v="music/rock"/>
    <x v="4"/>
    <s v="rock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x v="1610"/>
    <b v="0"/>
    <n v="112"/>
    <b v="1"/>
    <s v="music/rock"/>
    <x v="4"/>
    <s v="rock"/>
    <n v="48.54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x v="1611"/>
    <b v="0"/>
    <n v="27"/>
    <b v="1"/>
    <s v="music/rock"/>
    <x v="4"/>
    <s v="rock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x v="1612"/>
    <b v="0"/>
    <n v="11"/>
    <b v="1"/>
    <s v="music/rock"/>
    <x v="4"/>
    <s v="rock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x v="1613"/>
    <b v="0"/>
    <n v="26"/>
    <b v="1"/>
    <s v="music/rock"/>
    <x v="4"/>
    <s v="rock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x v="1614"/>
    <b v="0"/>
    <n v="77"/>
    <b v="1"/>
    <s v="music/rock"/>
    <x v="4"/>
    <s v="rock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x v="1615"/>
    <b v="0"/>
    <n v="136"/>
    <b v="1"/>
    <s v="music/rock"/>
    <x v="4"/>
    <s v="rock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x v="1616"/>
    <b v="0"/>
    <n v="157"/>
    <b v="1"/>
    <s v="music/rock"/>
    <x v="4"/>
    <s v="rock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x v="1617"/>
    <b v="0"/>
    <n v="158"/>
    <b v="1"/>
    <s v="music/rock"/>
    <x v="4"/>
    <s v="rock"/>
    <n v="64.62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x v="1618"/>
    <b v="0"/>
    <n v="27"/>
    <b v="1"/>
    <s v="music/rock"/>
    <x v="4"/>
    <s v="rock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x v="1619"/>
    <b v="0"/>
    <n v="23"/>
    <b v="1"/>
    <s v="music/rock"/>
    <x v="4"/>
    <s v="rock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x v="1620"/>
    <b v="0"/>
    <n v="17"/>
    <b v="1"/>
    <s v="music/rock"/>
    <x v="4"/>
    <s v="rock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x v="1621"/>
    <b v="0"/>
    <n v="37"/>
    <b v="1"/>
    <s v="music/rock"/>
    <x v="4"/>
    <s v="rock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x v="1622"/>
    <b v="0"/>
    <n v="65"/>
    <b v="1"/>
    <s v="music/rock"/>
    <x v="4"/>
    <s v="rock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x v="1623"/>
    <b v="0"/>
    <n v="18"/>
    <b v="1"/>
    <s v="music/rock"/>
    <x v="4"/>
    <s v="rock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x v="1624"/>
    <b v="0"/>
    <n v="25"/>
    <b v="1"/>
    <s v="music/rock"/>
    <x v="4"/>
    <s v="rock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x v="1625"/>
    <b v="0"/>
    <n v="104"/>
    <b v="1"/>
    <s v="music/rock"/>
    <x v="4"/>
    <s v="rock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x v="1626"/>
    <b v="0"/>
    <n v="108"/>
    <b v="1"/>
    <s v="music/rock"/>
    <x v="4"/>
    <s v="rock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x v="1627"/>
    <b v="0"/>
    <n v="38"/>
    <b v="1"/>
    <s v="music/rock"/>
    <x v="4"/>
    <s v="rock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x v="1628"/>
    <b v="0"/>
    <n v="88"/>
    <b v="1"/>
    <s v="music/rock"/>
    <x v="4"/>
    <s v="rock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x v="1629"/>
    <b v="0"/>
    <n v="82"/>
    <b v="1"/>
    <s v="music/rock"/>
    <x v="4"/>
    <s v="rock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x v="1630"/>
    <b v="0"/>
    <n v="126"/>
    <b v="1"/>
    <s v="music/rock"/>
    <x v="4"/>
    <s v="rock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x v="1631"/>
    <b v="0"/>
    <n v="133"/>
    <b v="1"/>
    <s v="music/rock"/>
    <x v="4"/>
    <s v="rock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x v="1632"/>
    <b v="0"/>
    <n v="47"/>
    <b v="1"/>
    <s v="music/rock"/>
    <x v="4"/>
    <s v="rock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x v="1633"/>
    <b v="0"/>
    <n v="58"/>
    <b v="1"/>
    <s v="music/rock"/>
    <x v="4"/>
    <s v="rock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x v="1634"/>
    <b v="0"/>
    <n v="32"/>
    <b v="1"/>
    <s v="music/rock"/>
    <x v="4"/>
    <s v="rock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x v="1635"/>
    <b v="0"/>
    <n v="37"/>
    <b v="1"/>
    <s v="music/rock"/>
    <x v="4"/>
    <s v="rock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x v="1636"/>
    <b v="0"/>
    <n v="87"/>
    <b v="1"/>
    <s v="music/rock"/>
    <x v="4"/>
    <s v="rock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x v="1637"/>
    <b v="0"/>
    <n v="15"/>
    <b v="1"/>
    <s v="music/rock"/>
    <x v="4"/>
    <s v="rock"/>
    <n v="34.6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x v="1638"/>
    <b v="0"/>
    <n v="27"/>
    <b v="1"/>
    <s v="music/rock"/>
    <x v="4"/>
    <s v="rock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x v="1639"/>
    <b v="0"/>
    <n v="19"/>
    <b v="1"/>
    <s v="music/rock"/>
    <x v="4"/>
    <s v="rock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x v="1640"/>
    <b v="0"/>
    <n v="17"/>
    <b v="1"/>
    <s v="music/rock"/>
    <x v="4"/>
    <s v="rock"/>
    <n v="39.97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x v="1641"/>
    <b v="0"/>
    <n v="26"/>
    <b v="1"/>
    <s v="music/pop"/>
    <x v="4"/>
    <s v="pop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x v="1642"/>
    <b v="0"/>
    <n v="28"/>
    <b v="1"/>
    <s v="music/pop"/>
    <x v="4"/>
    <s v="pop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x v="1643"/>
    <b v="0"/>
    <n v="37"/>
    <b v="1"/>
    <s v="music/pop"/>
    <x v="4"/>
    <s v="pop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x v="1644"/>
    <b v="0"/>
    <n v="128"/>
    <b v="1"/>
    <s v="music/pop"/>
    <x v="4"/>
    <s v="pop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x v="1645"/>
    <b v="0"/>
    <n v="10"/>
    <b v="1"/>
    <s v="music/pop"/>
    <x v="4"/>
    <s v="pop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x v="1646"/>
    <b v="0"/>
    <n v="83"/>
    <b v="1"/>
    <s v="music/pop"/>
    <x v="4"/>
    <s v="pop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x v="1647"/>
    <b v="0"/>
    <n v="46"/>
    <b v="1"/>
    <s v="music/pop"/>
    <x v="4"/>
    <s v="pop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x v="1648"/>
    <b v="0"/>
    <n v="90"/>
    <b v="1"/>
    <s v="music/pop"/>
    <x v="4"/>
    <s v="pop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x v="1649"/>
    <b v="0"/>
    <n v="81"/>
    <b v="1"/>
    <s v="music/pop"/>
    <x v="4"/>
    <s v="pop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x v="1650"/>
    <b v="0"/>
    <n v="32"/>
    <b v="1"/>
    <s v="music/pop"/>
    <x v="4"/>
    <s v="pop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x v="1651"/>
    <b v="0"/>
    <n v="20"/>
    <b v="1"/>
    <s v="music/pop"/>
    <x v="4"/>
    <s v="pop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x v="1652"/>
    <b v="0"/>
    <n v="70"/>
    <b v="1"/>
    <s v="music/pop"/>
    <x v="4"/>
    <s v="pop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x v="1653"/>
    <b v="0"/>
    <n v="168"/>
    <b v="1"/>
    <s v="music/pop"/>
    <x v="4"/>
    <s v="pop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x v="1654"/>
    <b v="0"/>
    <n v="34"/>
    <b v="1"/>
    <s v="music/pop"/>
    <x v="4"/>
    <s v="pop"/>
    <n v="38.79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x v="1655"/>
    <b v="0"/>
    <n v="48"/>
    <b v="1"/>
    <s v="music/pop"/>
    <x v="4"/>
    <s v="pop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x v="1656"/>
    <b v="0"/>
    <n v="48"/>
    <b v="1"/>
    <s v="music/pop"/>
    <x v="4"/>
    <s v="pop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x v="1657"/>
    <b v="0"/>
    <n v="221"/>
    <b v="1"/>
    <s v="music/pop"/>
    <x v="4"/>
    <s v="pop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x v="1658"/>
    <b v="0"/>
    <n v="107"/>
    <b v="1"/>
    <s v="music/pop"/>
    <x v="4"/>
    <s v="pop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x v="1659"/>
    <b v="0"/>
    <n v="45"/>
    <b v="1"/>
    <s v="music/pop"/>
    <x v="4"/>
    <s v="pop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x v="1660"/>
    <b v="0"/>
    <n v="36"/>
    <b v="1"/>
    <s v="music/pop"/>
    <x v="4"/>
    <s v="pop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x v="1661"/>
    <b v="0"/>
    <n v="101"/>
    <b v="1"/>
    <s v="music/pop"/>
    <x v="4"/>
    <s v="pop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x v="1662"/>
    <b v="0"/>
    <n v="62"/>
    <b v="1"/>
    <s v="music/pop"/>
    <x v="4"/>
    <s v="pop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x v="1663"/>
    <b v="0"/>
    <n v="32"/>
    <b v="1"/>
    <s v="music/pop"/>
    <x v="4"/>
    <s v="pop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x v="1664"/>
    <b v="0"/>
    <n v="89"/>
    <b v="1"/>
    <s v="music/pop"/>
    <x v="4"/>
    <s v="pop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x v="1665"/>
    <b v="0"/>
    <n v="93"/>
    <b v="1"/>
    <s v="music/pop"/>
    <x v="4"/>
    <s v="pop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x v="1666"/>
    <b v="0"/>
    <n v="98"/>
    <b v="1"/>
    <s v="music/pop"/>
    <x v="4"/>
    <s v="pop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x v="1667"/>
    <b v="0"/>
    <n v="82"/>
    <b v="1"/>
    <s v="music/pop"/>
    <x v="4"/>
    <s v="pop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x v="1668"/>
    <b v="0"/>
    <n v="116"/>
    <b v="1"/>
    <s v="music/pop"/>
    <x v="4"/>
    <s v="pop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x v="1669"/>
    <b v="0"/>
    <n v="52"/>
    <b v="1"/>
    <s v="music/pop"/>
    <x v="4"/>
    <s v="pop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x v="1670"/>
    <b v="0"/>
    <n v="23"/>
    <b v="1"/>
    <s v="music/pop"/>
    <x v="4"/>
    <s v="pop"/>
    <n v="44.61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x v="1671"/>
    <b v="0"/>
    <n v="77"/>
    <b v="1"/>
    <s v="music/pop"/>
    <x v="4"/>
    <s v="pop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x v="1672"/>
    <b v="0"/>
    <n v="49"/>
    <b v="1"/>
    <s v="music/pop"/>
    <x v="4"/>
    <s v="pop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x v="1673"/>
    <b v="0"/>
    <n v="59"/>
    <b v="1"/>
    <s v="music/pop"/>
    <x v="4"/>
    <s v="pop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x v="1674"/>
    <b v="0"/>
    <n v="113"/>
    <b v="1"/>
    <s v="music/pop"/>
    <x v="4"/>
    <s v="pop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x v="1675"/>
    <b v="0"/>
    <n v="34"/>
    <b v="1"/>
    <s v="music/pop"/>
    <x v="4"/>
    <s v="pop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x v="1676"/>
    <b v="0"/>
    <n v="42"/>
    <b v="1"/>
    <s v="music/pop"/>
    <x v="4"/>
    <s v="pop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x v="1677"/>
    <b v="0"/>
    <n v="42"/>
    <b v="1"/>
    <s v="music/pop"/>
    <x v="4"/>
    <s v="pop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x v="1678"/>
    <b v="0"/>
    <n v="49"/>
    <b v="1"/>
    <s v="music/pop"/>
    <x v="4"/>
    <s v="pop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x v="1679"/>
    <b v="0"/>
    <n v="56"/>
    <b v="1"/>
    <s v="music/pop"/>
    <x v="4"/>
    <s v="pop"/>
    <n v="62.5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x v="1680"/>
    <b v="0"/>
    <n v="25"/>
    <b v="1"/>
    <s v="music/pop"/>
    <x v="4"/>
    <s v="pop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x v="1681"/>
    <b v="0"/>
    <n v="884"/>
    <b v="0"/>
    <s v="music/faith"/>
    <x v="4"/>
    <s v="faith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x v="1682"/>
    <b v="0"/>
    <n v="0"/>
    <b v="0"/>
    <s v="music/faith"/>
    <x v="4"/>
    <s v="faith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x v="1683"/>
    <b v="0"/>
    <n v="10"/>
    <b v="0"/>
    <s v="music/faith"/>
    <x v="4"/>
    <s v="faith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x v="1684"/>
    <b v="0"/>
    <n v="101"/>
    <b v="0"/>
    <s v="music/faith"/>
    <x v="4"/>
    <s v="faith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x v="1685"/>
    <b v="0"/>
    <n v="15"/>
    <b v="0"/>
    <s v="music/faith"/>
    <x v="4"/>
    <s v="faith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x v="1686"/>
    <b v="0"/>
    <n v="1"/>
    <b v="0"/>
    <s v="music/faith"/>
    <x v="4"/>
    <s v="faith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x v="1687"/>
    <b v="0"/>
    <n v="39"/>
    <b v="0"/>
    <s v="music/faith"/>
    <x v="4"/>
    <s v="faith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x v="1688"/>
    <b v="0"/>
    <n v="7"/>
    <b v="0"/>
    <s v="music/faith"/>
    <x v="4"/>
    <s v="faith"/>
    <n v="253.14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x v="1689"/>
    <b v="0"/>
    <n v="14"/>
    <b v="0"/>
    <s v="music/faith"/>
    <x v="4"/>
    <s v="faith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x v="1690"/>
    <b v="0"/>
    <n v="11"/>
    <b v="0"/>
    <s v="music/faith"/>
    <x v="4"/>
    <s v="faith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x v="1691"/>
    <b v="0"/>
    <n v="38"/>
    <b v="0"/>
    <s v="music/faith"/>
    <x v="4"/>
    <s v="faith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x v="1692"/>
    <b v="0"/>
    <n v="15"/>
    <b v="0"/>
    <s v="music/faith"/>
    <x v="4"/>
    <s v="faith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x v="1693"/>
    <b v="0"/>
    <n v="8"/>
    <b v="0"/>
    <s v="music/faith"/>
    <x v="4"/>
    <s v="faith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x v="1694"/>
    <b v="0"/>
    <n v="1"/>
    <b v="0"/>
    <s v="music/faith"/>
    <x v="4"/>
    <s v="faith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x v="1695"/>
    <b v="0"/>
    <n v="23"/>
    <b v="0"/>
    <s v="music/faith"/>
    <x v="4"/>
    <s v="faith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x v="1696"/>
    <b v="0"/>
    <n v="0"/>
    <b v="0"/>
    <s v="music/faith"/>
    <x v="4"/>
    <s v="faith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x v="1697"/>
    <b v="0"/>
    <n v="22"/>
    <b v="0"/>
    <s v="music/faith"/>
    <x v="4"/>
    <s v="faith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x v="1698"/>
    <b v="0"/>
    <n v="0"/>
    <b v="0"/>
    <s v="music/faith"/>
    <x v="4"/>
    <s v="faith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x v="1699"/>
    <b v="0"/>
    <n v="4"/>
    <b v="0"/>
    <s v="music/faith"/>
    <x v="4"/>
    <s v="faith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x v="1700"/>
    <b v="0"/>
    <n v="79"/>
    <b v="0"/>
    <s v="music/faith"/>
    <x v="4"/>
    <s v="faith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x v="1701"/>
    <b v="0"/>
    <n v="2"/>
    <b v="0"/>
    <s v="music/faith"/>
    <x v="4"/>
    <s v="faith"/>
    <n v="5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x v="1702"/>
    <b v="0"/>
    <n v="1"/>
    <b v="0"/>
    <s v="music/faith"/>
    <x v="4"/>
    <s v="faith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x v="1703"/>
    <b v="0"/>
    <n v="2"/>
    <b v="0"/>
    <s v="music/faith"/>
    <x v="4"/>
    <s v="faith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x v="1704"/>
    <b v="0"/>
    <n v="11"/>
    <b v="0"/>
    <s v="music/faith"/>
    <x v="4"/>
    <s v="faith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x v="1705"/>
    <b v="0"/>
    <n v="0"/>
    <b v="0"/>
    <s v="music/faith"/>
    <x v="4"/>
    <s v="faith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x v="1706"/>
    <b v="0"/>
    <n v="0"/>
    <b v="0"/>
    <s v="music/faith"/>
    <x v="4"/>
    <s v="faith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x v="1707"/>
    <b v="0"/>
    <n v="9"/>
    <b v="0"/>
    <s v="music/faith"/>
    <x v="4"/>
    <s v="faith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x v="1708"/>
    <b v="0"/>
    <n v="0"/>
    <b v="0"/>
    <s v="music/faith"/>
    <x v="4"/>
    <s v="faith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x v="1709"/>
    <b v="0"/>
    <n v="4"/>
    <b v="0"/>
    <s v="music/faith"/>
    <x v="4"/>
    <s v="faith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x v="1710"/>
    <b v="0"/>
    <n v="1"/>
    <b v="0"/>
    <s v="music/faith"/>
    <x v="4"/>
    <s v="faith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x v="1711"/>
    <b v="0"/>
    <n v="2"/>
    <b v="0"/>
    <s v="music/faith"/>
    <x v="4"/>
    <s v="faith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x v="1712"/>
    <b v="0"/>
    <n v="0"/>
    <b v="0"/>
    <s v="music/faith"/>
    <x v="4"/>
    <s v="faith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x v="1713"/>
    <b v="0"/>
    <n v="1"/>
    <b v="0"/>
    <s v="music/faith"/>
    <x v="4"/>
    <s v="faith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x v="1714"/>
    <b v="0"/>
    <n v="17"/>
    <b v="0"/>
    <s v="music/faith"/>
    <x v="4"/>
    <s v="faith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x v="1715"/>
    <b v="0"/>
    <n v="2"/>
    <b v="0"/>
    <s v="music/faith"/>
    <x v="4"/>
    <s v="faith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x v="1716"/>
    <b v="0"/>
    <n v="3"/>
    <b v="0"/>
    <s v="music/faith"/>
    <x v="4"/>
    <s v="faith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x v="1717"/>
    <b v="0"/>
    <n v="41"/>
    <b v="0"/>
    <s v="music/faith"/>
    <x v="4"/>
    <s v="faith"/>
    <n v="34.020000000000003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x v="1718"/>
    <b v="0"/>
    <n v="2"/>
    <b v="0"/>
    <s v="music/faith"/>
    <x v="4"/>
    <s v="faith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x v="1719"/>
    <b v="0"/>
    <n v="3"/>
    <b v="0"/>
    <s v="music/faith"/>
    <x v="4"/>
    <s v="faith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x v="1720"/>
    <b v="0"/>
    <n v="8"/>
    <b v="0"/>
    <s v="music/faith"/>
    <x v="4"/>
    <s v="faith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x v="1721"/>
    <b v="0"/>
    <n v="0"/>
    <b v="0"/>
    <s v="music/faith"/>
    <x v="4"/>
    <s v="faith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x v="1722"/>
    <b v="0"/>
    <n v="1"/>
    <b v="0"/>
    <s v="music/faith"/>
    <x v="4"/>
    <s v="faith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x v="1723"/>
    <b v="0"/>
    <n v="3"/>
    <b v="0"/>
    <s v="music/faith"/>
    <x v="4"/>
    <s v="faith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x v="1724"/>
    <b v="0"/>
    <n v="4"/>
    <b v="0"/>
    <s v="music/faith"/>
    <x v="4"/>
    <s v="faith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x v="1725"/>
    <b v="0"/>
    <n v="9"/>
    <b v="0"/>
    <s v="music/faith"/>
    <x v="4"/>
    <s v="faith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x v="1726"/>
    <b v="0"/>
    <n v="16"/>
    <b v="0"/>
    <s v="music/faith"/>
    <x v="4"/>
    <s v="faith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x v="1727"/>
    <b v="0"/>
    <n v="1"/>
    <b v="0"/>
    <s v="music/faith"/>
    <x v="4"/>
    <s v="faith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x v="1728"/>
    <b v="0"/>
    <n v="7"/>
    <b v="0"/>
    <s v="music/faith"/>
    <x v="4"/>
    <s v="faith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x v="1729"/>
    <b v="0"/>
    <n v="0"/>
    <b v="0"/>
    <s v="music/faith"/>
    <x v="4"/>
    <s v="faith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x v="1730"/>
    <b v="0"/>
    <n v="0"/>
    <b v="0"/>
    <s v="music/faith"/>
    <x v="4"/>
    <s v="faith"/>
    <n v="0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x v="1731"/>
    <b v="0"/>
    <n v="0"/>
    <b v="0"/>
    <s v="music/faith"/>
    <x v="4"/>
    <s v="faith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x v="1732"/>
    <b v="0"/>
    <n v="0"/>
    <b v="0"/>
    <s v="music/faith"/>
    <x v="4"/>
    <s v="faith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x v="1733"/>
    <b v="0"/>
    <n v="0"/>
    <b v="0"/>
    <s v="music/faith"/>
    <x v="4"/>
    <s v="faith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x v="1734"/>
    <b v="0"/>
    <n v="1"/>
    <b v="0"/>
    <s v="music/faith"/>
    <x v="4"/>
    <s v="faith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x v="1735"/>
    <b v="0"/>
    <n v="2"/>
    <b v="0"/>
    <s v="music/faith"/>
    <x v="4"/>
    <s v="faith"/>
    <n v="55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x v="1736"/>
    <b v="0"/>
    <n v="1"/>
    <b v="0"/>
    <s v="music/faith"/>
    <x v="4"/>
    <s v="faith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x v="1737"/>
    <b v="0"/>
    <n v="15"/>
    <b v="0"/>
    <s v="music/faith"/>
    <x v="4"/>
    <s v="faith"/>
    <n v="56.67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x v="1738"/>
    <b v="0"/>
    <n v="1"/>
    <b v="0"/>
    <s v="music/faith"/>
    <x v="4"/>
    <s v="faith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x v="1739"/>
    <b v="0"/>
    <n v="1"/>
    <b v="0"/>
    <s v="music/faith"/>
    <x v="4"/>
    <s v="faith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x v="1740"/>
    <b v="0"/>
    <n v="0"/>
    <b v="0"/>
    <s v="music/faith"/>
    <x v="4"/>
    <s v="faith"/>
    <n v="0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x v="1741"/>
    <b v="0"/>
    <n v="52"/>
    <b v="1"/>
    <s v="photography/photobooks"/>
    <x v="8"/>
    <s v="photobooks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x v="1742"/>
    <b v="0"/>
    <n v="34"/>
    <b v="1"/>
    <s v="photography/photobooks"/>
    <x v="8"/>
    <s v="photobooks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x v="1743"/>
    <b v="0"/>
    <n v="67"/>
    <b v="1"/>
    <s v="photography/photobooks"/>
    <x v="8"/>
    <s v="photobooks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x v="1744"/>
    <b v="0"/>
    <n v="70"/>
    <b v="1"/>
    <s v="photography/photobooks"/>
    <x v="8"/>
    <s v="photobooks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x v="1745"/>
    <b v="0"/>
    <n v="89"/>
    <b v="1"/>
    <s v="photography/photobooks"/>
    <x v="8"/>
    <s v="photobooks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x v="1746"/>
    <b v="0"/>
    <n v="107"/>
    <b v="1"/>
    <s v="photography/photobooks"/>
    <x v="8"/>
    <s v="photobooks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x v="1747"/>
    <b v="0"/>
    <n v="159"/>
    <b v="1"/>
    <s v="photography/photobooks"/>
    <x v="8"/>
    <s v="photobooks"/>
    <n v="59.41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x v="1748"/>
    <b v="0"/>
    <n v="181"/>
    <b v="1"/>
    <s v="photography/photobooks"/>
    <x v="8"/>
    <s v="photobooks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x v="1749"/>
    <b v="0"/>
    <n v="131"/>
    <b v="1"/>
    <s v="photography/photobooks"/>
    <x v="8"/>
    <s v="photobooks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x v="1750"/>
    <b v="0"/>
    <n v="125"/>
    <b v="1"/>
    <s v="photography/photobooks"/>
    <x v="8"/>
    <s v="photobooks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x v="1751"/>
    <b v="0"/>
    <n v="61"/>
    <b v="1"/>
    <s v="photography/photobooks"/>
    <x v="8"/>
    <s v="photobooks"/>
    <n v="168.69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x v="1752"/>
    <b v="0"/>
    <n v="90"/>
    <b v="1"/>
    <s v="photography/photobooks"/>
    <x v="8"/>
    <s v="photobooks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x v="1753"/>
    <b v="0"/>
    <n v="35"/>
    <b v="1"/>
    <s v="photography/photobooks"/>
    <x v="8"/>
    <s v="photobooks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x v="1754"/>
    <b v="0"/>
    <n v="90"/>
    <b v="1"/>
    <s v="photography/photobooks"/>
    <x v="8"/>
    <s v="photobooks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x v="1755"/>
    <b v="0"/>
    <n v="4"/>
    <b v="1"/>
    <s v="photography/photobooks"/>
    <x v="8"/>
    <s v="photobooks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x v="1756"/>
    <b v="0"/>
    <n v="120"/>
    <b v="1"/>
    <s v="photography/photobooks"/>
    <x v="8"/>
    <s v="photobooks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x v="1757"/>
    <b v="0"/>
    <n v="14"/>
    <b v="1"/>
    <s v="photography/photobooks"/>
    <x v="8"/>
    <s v="photobooks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x v="1758"/>
    <b v="0"/>
    <n v="27"/>
    <b v="1"/>
    <s v="photography/photobooks"/>
    <x v="8"/>
    <s v="photobooks"/>
    <n v="42.48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x v="1759"/>
    <b v="0"/>
    <n v="49"/>
    <b v="1"/>
    <s v="photography/photobooks"/>
    <x v="8"/>
    <s v="photobooks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x v="1760"/>
    <b v="0"/>
    <n v="102"/>
    <b v="1"/>
    <s v="photography/photobooks"/>
    <x v="8"/>
    <s v="photobooks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x v="1761"/>
    <b v="0"/>
    <n v="3"/>
    <b v="1"/>
    <s v="photography/photobooks"/>
    <x v="8"/>
    <s v="photobooks"/>
    <n v="51.67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x v="1762"/>
    <b v="0"/>
    <n v="25"/>
    <b v="1"/>
    <s v="photography/photobooks"/>
    <x v="8"/>
    <s v="photobooks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x v="1763"/>
    <b v="0"/>
    <n v="118"/>
    <b v="1"/>
    <s v="photography/photobooks"/>
    <x v="8"/>
    <s v="photobooks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x v="1764"/>
    <b v="1"/>
    <n v="39"/>
    <b v="0"/>
    <s v="photography/photobooks"/>
    <x v="8"/>
    <s v="photobooks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x v="1765"/>
    <b v="1"/>
    <n v="103"/>
    <b v="0"/>
    <s v="photography/photobooks"/>
    <x v="8"/>
    <s v="photobooks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x v="1766"/>
    <b v="1"/>
    <n v="0"/>
    <b v="0"/>
    <s v="photography/photobooks"/>
    <x v="8"/>
    <s v="photobooks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x v="1767"/>
    <b v="1"/>
    <n v="39"/>
    <b v="0"/>
    <s v="photography/photobooks"/>
    <x v="8"/>
    <s v="photobooks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x v="1768"/>
    <b v="1"/>
    <n v="15"/>
    <b v="0"/>
    <s v="photography/photobooks"/>
    <x v="8"/>
    <s v="photobooks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x v="1769"/>
    <b v="1"/>
    <n v="22"/>
    <b v="0"/>
    <s v="photography/photobooks"/>
    <x v="8"/>
    <s v="photobooks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x v="1770"/>
    <b v="1"/>
    <n v="92"/>
    <b v="0"/>
    <s v="photography/photobooks"/>
    <x v="8"/>
    <s v="photobooks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x v="1771"/>
    <b v="1"/>
    <n v="25"/>
    <b v="0"/>
    <s v="photography/photobooks"/>
    <x v="8"/>
    <s v="photobooks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x v="1772"/>
    <b v="1"/>
    <n v="19"/>
    <b v="0"/>
    <s v="photography/photobooks"/>
    <x v="8"/>
    <s v="photobooks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x v="1773"/>
    <b v="1"/>
    <n v="19"/>
    <b v="0"/>
    <s v="photography/photobooks"/>
    <x v="8"/>
    <s v="photobooks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x v="1774"/>
    <b v="1"/>
    <n v="13"/>
    <b v="0"/>
    <s v="photography/photobooks"/>
    <x v="8"/>
    <s v="photobooks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x v="1775"/>
    <b v="1"/>
    <n v="124"/>
    <b v="0"/>
    <s v="photography/photobooks"/>
    <x v="8"/>
    <s v="photobooks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x v="1776"/>
    <b v="1"/>
    <n v="4"/>
    <b v="0"/>
    <s v="photography/photobooks"/>
    <x v="8"/>
    <s v="photobooks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x v="1777"/>
    <b v="1"/>
    <n v="10"/>
    <b v="0"/>
    <s v="photography/photobooks"/>
    <x v="8"/>
    <s v="photobooks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x v="1778"/>
    <b v="1"/>
    <n v="15"/>
    <b v="0"/>
    <s v="photography/photobooks"/>
    <x v="8"/>
    <s v="photobooks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x v="1779"/>
    <b v="1"/>
    <n v="38"/>
    <b v="0"/>
    <s v="photography/photobooks"/>
    <x v="8"/>
    <s v="photobooks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x v="1780"/>
    <b v="1"/>
    <n v="152"/>
    <b v="0"/>
    <s v="photography/photobooks"/>
    <x v="8"/>
    <s v="photobooks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x v="1781"/>
    <b v="1"/>
    <n v="24"/>
    <b v="0"/>
    <s v="photography/photobooks"/>
    <x v="8"/>
    <s v="photobooks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x v="1782"/>
    <b v="1"/>
    <n v="76"/>
    <b v="0"/>
    <s v="photography/photobooks"/>
    <x v="8"/>
    <s v="photobooks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x v="1783"/>
    <b v="1"/>
    <n v="185"/>
    <b v="0"/>
    <s v="photography/photobooks"/>
    <x v="8"/>
    <s v="photobooks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x v="1784"/>
    <b v="1"/>
    <n v="33"/>
    <b v="0"/>
    <s v="photography/photobooks"/>
    <x v="8"/>
    <s v="photobooks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x v="1785"/>
    <b v="1"/>
    <n v="108"/>
    <b v="0"/>
    <s v="photography/photobooks"/>
    <x v="8"/>
    <s v="photobooks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x v="1786"/>
    <b v="1"/>
    <n v="29"/>
    <b v="0"/>
    <s v="photography/photobooks"/>
    <x v="8"/>
    <s v="photobooks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x v="1787"/>
    <b v="1"/>
    <n v="24"/>
    <b v="0"/>
    <s v="photography/photobooks"/>
    <x v="8"/>
    <s v="photobooks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x v="1788"/>
    <b v="1"/>
    <n v="4"/>
    <b v="0"/>
    <s v="photography/photobooks"/>
    <x v="8"/>
    <s v="photobooks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x v="1789"/>
    <b v="1"/>
    <n v="4"/>
    <b v="0"/>
    <s v="photography/photobooks"/>
    <x v="8"/>
    <s v="photobooks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x v="1790"/>
    <b v="1"/>
    <n v="15"/>
    <b v="0"/>
    <s v="photography/photobooks"/>
    <x v="8"/>
    <s v="photobooks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x v="1791"/>
    <b v="1"/>
    <n v="4"/>
    <b v="0"/>
    <s v="photography/photobooks"/>
    <x v="8"/>
    <s v="photobooks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x v="1792"/>
    <b v="1"/>
    <n v="139"/>
    <b v="0"/>
    <s v="photography/photobooks"/>
    <x v="8"/>
    <s v="photobooks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x v="1793"/>
    <b v="1"/>
    <n v="2"/>
    <b v="0"/>
    <s v="photography/photobooks"/>
    <x v="8"/>
    <s v="photobooks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x v="1794"/>
    <b v="1"/>
    <n v="18"/>
    <b v="0"/>
    <s v="photography/photobooks"/>
    <x v="8"/>
    <s v="photobooks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x v="1795"/>
    <b v="1"/>
    <n v="81"/>
    <b v="0"/>
    <s v="photography/photobooks"/>
    <x v="8"/>
    <s v="photobooks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x v="1796"/>
    <b v="1"/>
    <n v="86"/>
    <b v="0"/>
    <s v="photography/photobooks"/>
    <x v="8"/>
    <s v="photobooks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x v="1797"/>
    <b v="1"/>
    <n v="140"/>
    <b v="0"/>
    <s v="photography/photobooks"/>
    <x v="8"/>
    <s v="photobooks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x v="1798"/>
    <b v="1"/>
    <n v="37"/>
    <b v="0"/>
    <s v="photography/photobooks"/>
    <x v="8"/>
    <s v="photobooks"/>
    <n v="58.97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x v="1799"/>
    <b v="1"/>
    <n v="6"/>
    <b v="0"/>
    <s v="photography/photobooks"/>
    <x v="8"/>
    <s v="photobooks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x v="1800"/>
    <b v="1"/>
    <n v="113"/>
    <b v="0"/>
    <s v="photography/photobooks"/>
    <x v="8"/>
    <s v="photobooks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x v="1801"/>
    <b v="1"/>
    <n v="37"/>
    <b v="0"/>
    <s v="photography/photobooks"/>
    <x v="8"/>
    <s v="photobooks"/>
    <n v="63.65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x v="1802"/>
    <b v="1"/>
    <n v="18"/>
    <b v="0"/>
    <s v="photography/photobooks"/>
    <x v="8"/>
    <s v="photobooks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x v="1803"/>
    <b v="1"/>
    <n v="75"/>
    <b v="0"/>
    <s v="photography/photobooks"/>
    <x v="8"/>
    <s v="photobooks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x v="1804"/>
    <b v="1"/>
    <n v="52"/>
    <b v="0"/>
    <s v="photography/photobooks"/>
    <x v="8"/>
    <s v="photobooks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x v="1805"/>
    <b v="1"/>
    <n v="122"/>
    <b v="0"/>
    <s v="photography/photobooks"/>
    <x v="8"/>
    <s v="photobooks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x v="1806"/>
    <b v="1"/>
    <n v="8"/>
    <b v="0"/>
    <s v="photography/photobooks"/>
    <x v="8"/>
    <s v="photobooks"/>
    <n v="73.88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x v="1807"/>
    <b v="1"/>
    <n v="8"/>
    <b v="0"/>
    <s v="photography/photobooks"/>
    <x v="8"/>
    <s v="photobooks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x v="1808"/>
    <b v="1"/>
    <n v="96"/>
    <b v="0"/>
    <s v="photography/photobooks"/>
    <x v="8"/>
    <s v="photobooks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x v="1809"/>
    <b v="1"/>
    <n v="9"/>
    <b v="0"/>
    <s v="photography/photobooks"/>
    <x v="8"/>
    <s v="photobooks"/>
    <n v="42.22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x v="1810"/>
    <b v="0"/>
    <n v="2"/>
    <b v="0"/>
    <s v="photography/photobooks"/>
    <x v="8"/>
    <s v="photobooks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x v="1811"/>
    <b v="0"/>
    <n v="26"/>
    <b v="0"/>
    <s v="photography/photobooks"/>
    <x v="8"/>
    <s v="photobooks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x v="1812"/>
    <b v="0"/>
    <n v="23"/>
    <b v="0"/>
    <s v="photography/photobooks"/>
    <x v="8"/>
    <s v="photobooks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x v="1813"/>
    <b v="0"/>
    <n v="0"/>
    <b v="0"/>
    <s v="photography/photobooks"/>
    <x v="8"/>
    <s v="photobooks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x v="1814"/>
    <b v="0"/>
    <n v="140"/>
    <b v="0"/>
    <s v="photography/photobooks"/>
    <x v="8"/>
    <s v="photobooks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x v="1815"/>
    <b v="0"/>
    <n v="0"/>
    <b v="0"/>
    <s v="photography/photobooks"/>
    <x v="8"/>
    <s v="photobooks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x v="1816"/>
    <b v="0"/>
    <n v="6"/>
    <b v="0"/>
    <s v="photography/photobooks"/>
    <x v="8"/>
    <s v="photobooks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x v="1817"/>
    <b v="0"/>
    <n v="100"/>
    <b v="0"/>
    <s v="photography/photobooks"/>
    <x v="8"/>
    <s v="photobooks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x v="1818"/>
    <b v="0"/>
    <n v="0"/>
    <b v="0"/>
    <s v="photography/photobooks"/>
    <x v="8"/>
    <s v="photobooks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x v="1819"/>
    <b v="0"/>
    <n v="4"/>
    <b v="0"/>
    <s v="photography/photobooks"/>
    <x v="8"/>
    <s v="photobooks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x v="1820"/>
    <b v="0"/>
    <n v="8"/>
    <b v="0"/>
    <s v="photography/photobooks"/>
    <x v="8"/>
    <s v="photobooks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x v="1821"/>
    <b v="0"/>
    <n v="57"/>
    <b v="1"/>
    <s v="music/rock"/>
    <x v="4"/>
    <s v="rock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x v="1822"/>
    <b v="0"/>
    <n v="11"/>
    <b v="1"/>
    <s v="music/rock"/>
    <x v="4"/>
    <s v="rock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x v="1823"/>
    <b v="0"/>
    <n v="33"/>
    <b v="1"/>
    <s v="music/rock"/>
    <x v="4"/>
    <s v="rock"/>
    <n v="24.58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x v="1824"/>
    <b v="0"/>
    <n v="40"/>
    <b v="1"/>
    <s v="music/rock"/>
    <x v="4"/>
    <s v="rock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x v="1825"/>
    <b v="0"/>
    <n v="50"/>
    <b v="1"/>
    <s v="music/rock"/>
    <x v="4"/>
    <s v="rock"/>
    <n v="42.02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x v="1826"/>
    <b v="0"/>
    <n v="38"/>
    <b v="1"/>
    <s v="music/rock"/>
    <x v="4"/>
    <s v="rock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x v="1827"/>
    <b v="0"/>
    <n v="96"/>
    <b v="1"/>
    <s v="music/rock"/>
    <x v="4"/>
    <s v="rock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x v="1828"/>
    <b v="0"/>
    <n v="48"/>
    <b v="1"/>
    <s v="music/rock"/>
    <x v="4"/>
    <s v="rock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x v="1829"/>
    <b v="0"/>
    <n v="33"/>
    <b v="1"/>
    <s v="music/rock"/>
    <x v="4"/>
    <s v="rock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x v="1830"/>
    <b v="0"/>
    <n v="226"/>
    <b v="1"/>
    <s v="music/rock"/>
    <x v="4"/>
    <s v="rock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x v="1831"/>
    <b v="0"/>
    <n v="14"/>
    <b v="1"/>
    <s v="music/rock"/>
    <x v="4"/>
    <s v="rock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x v="1832"/>
    <b v="0"/>
    <n v="20"/>
    <b v="1"/>
    <s v="music/rock"/>
    <x v="4"/>
    <s v="rock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x v="1833"/>
    <b v="0"/>
    <n v="25"/>
    <b v="1"/>
    <s v="music/rock"/>
    <x v="4"/>
    <s v="rock"/>
    <n v="42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x v="1834"/>
    <b v="0"/>
    <n v="90"/>
    <b v="1"/>
    <s v="music/rock"/>
    <x v="4"/>
    <s v="rock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x v="1835"/>
    <b v="0"/>
    <n v="11"/>
    <b v="1"/>
    <s v="music/rock"/>
    <x v="4"/>
    <s v="rock"/>
    <n v="47.27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x v="1836"/>
    <b v="0"/>
    <n v="55"/>
    <b v="1"/>
    <s v="music/rock"/>
    <x v="4"/>
    <s v="rock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x v="1837"/>
    <b v="0"/>
    <n v="30"/>
    <b v="1"/>
    <s v="music/rock"/>
    <x v="4"/>
    <s v="rock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x v="1838"/>
    <b v="0"/>
    <n v="28"/>
    <b v="1"/>
    <s v="music/rock"/>
    <x v="4"/>
    <s v="rock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x v="1839"/>
    <b v="0"/>
    <n v="45"/>
    <b v="1"/>
    <s v="music/rock"/>
    <x v="4"/>
    <s v="rock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x v="1840"/>
    <b v="0"/>
    <n v="13"/>
    <b v="1"/>
    <s v="music/rock"/>
    <x v="4"/>
    <s v="rock"/>
    <n v="75.38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x v="1841"/>
    <b v="0"/>
    <n v="40"/>
    <b v="1"/>
    <s v="music/rock"/>
    <x v="4"/>
    <s v="rock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x v="1842"/>
    <b v="0"/>
    <n v="21"/>
    <b v="1"/>
    <s v="music/rock"/>
    <x v="4"/>
    <s v="rock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x v="1843"/>
    <b v="0"/>
    <n v="134"/>
    <b v="1"/>
    <s v="music/rock"/>
    <x v="4"/>
    <s v="rock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x v="1844"/>
    <b v="0"/>
    <n v="20"/>
    <b v="1"/>
    <s v="music/rock"/>
    <x v="4"/>
    <s v="rock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x v="1845"/>
    <b v="0"/>
    <n v="19"/>
    <b v="1"/>
    <s v="music/rock"/>
    <x v="4"/>
    <s v="rock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x v="1846"/>
    <b v="0"/>
    <n v="209"/>
    <b v="1"/>
    <s v="music/rock"/>
    <x v="4"/>
    <s v="rock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x v="1847"/>
    <b v="0"/>
    <n v="38"/>
    <b v="1"/>
    <s v="music/rock"/>
    <x v="4"/>
    <s v="rock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x v="1848"/>
    <b v="0"/>
    <n v="24"/>
    <b v="1"/>
    <s v="music/rock"/>
    <x v="4"/>
    <s v="rock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x v="1849"/>
    <b v="0"/>
    <n v="8"/>
    <b v="1"/>
    <s v="music/rock"/>
    <x v="4"/>
    <s v="rock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x v="1850"/>
    <b v="0"/>
    <n v="179"/>
    <b v="1"/>
    <s v="music/rock"/>
    <x v="4"/>
    <s v="rock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x v="1851"/>
    <b v="0"/>
    <n v="26"/>
    <b v="1"/>
    <s v="music/rock"/>
    <x v="4"/>
    <s v="rock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x v="1852"/>
    <b v="0"/>
    <n v="131"/>
    <b v="1"/>
    <s v="music/rock"/>
    <x v="4"/>
    <s v="rock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x v="1853"/>
    <b v="0"/>
    <n v="14"/>
    <b v="1"/>
    <s v="music/rock"/>
    <x v="4"/>
    <s v="rock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x v="1854"/>
    <b v="0"/>
    <n v="174"/>
    <b v="1"/>
    <s v="music/rock"/>
    <x v="4"/>
    <s v="rock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x v="1855"/>
    <b v="0"/>
    <n v="191"/>
    <b v="1"/>
    <s v="music/rock"/>
    <x v="4"/>
    <s v="rock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x v="1856"/>
    <b v="0"/>
    <n v="38"/>
    <b v="1"/>
    <s v="music/rock"/>
    <x v="4"/>
    <s v="rock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x v="1857"/>
    <b v="0"/>
    <n v="22"/>
    <b v="1"/>
    <s v="music/rock"/>
    <x v="4"/>
    <s v="rock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x v="1858"/>
    <b v="0"/>
    <n v="149"/>
    <b v="1"/>
    <s v="music/rock"/>
    <x v="4"/>
    <s v="rock"/>
    <n v="40.549999999999997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x v="1859"/>
    <b v="0"/>
    <n v="56"/>
    <b v="1"/>
    <s v="music/rock"/>
    <x v="4"/>
    <s v="rock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x v="1860"/>
    <b v="0"/>
    <n v="19"/>
    <b v="1"/>
    <s v="music/rock"/>
    <x v="4"/>
    <s v="rock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x v="1861"/>
    <b v="0"/>
    <n v="0"/>
    <b v="0"/>
    <s v="games/mobile games"/>
    <x v="6"/>
    <s v="mobile games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x v="1862"/>
    <b v="0"/>
    <n v="16"/>
    <b v="0"/>
    <s v="games/mobile games"/>
    <x v="6"/>
    <s v="mobile games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x v="1863"/>
    <b v="0"/>
    <n v="2"/>
    <b v="0"/>
    <s v="games/mobile games"/>
    <x v="6"/>
    <s v="mobile games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x v="1864"/>
    <b v="0"/>
    <n v="48"/>
    <b v="0"/>
    <s v="games/mobile games"/>
    <x v="6"/>
    <s v="mobile games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x v="1865"/>
    <b v="0"/>
    <n v="2"/>
    <b v="0"/>
    <s v="games/mobile games"/>
    <x v="6"/>
    <s v="mobile games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x v="1866"/>
    <b v="0"/>
    <n v="2"/>
    <b v="0"/>
    <s v="games/mobile games"/>
    <x v="6"/>
    <s v="mobile games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x v="1867"/>
    <b v="0"/>
    <n v="1"/>
    <b v="0"/>
    <s v="games/mobile games"/>
    <x v="6"/>
    <s v="mobile games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x v="1868"/>
    <b v="0"/>
    <n v="17"/>
    <b v="0"/>
    <s v="games/mobile games"/>
    <x v="6"/>
    <s v="mobile games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x v="1869"/>
    <b v="0"/>
    <n v="0"/>
    <b v="0"/>
    <s v="games/mobile games"/>
    <x v="6"/>
    <s v="mobile games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x v="1870"/>
    <b v="0"/>
    <n v="11"/>
    <b v="0"/>
    <s v="games/mobile games"/>
    <x v="6"/>
    <s v="mobile games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x v="1871"/>
    <b v="0"/>
    <n v="95"/>
    <b v="0"/>
    <s v="games/mobile games"/>
    <x v="6"/>
    <s v="mobile games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x v="1872"/>
    <b v="0"/>
    <n v="13"/>
    <b v="0"/>
    <s v="games/mobile games"/>
    <x v="6"/>
    <s v="mobile games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x v="1873"/>
    <b v="0"/>
    <n v="2"/>
    <b v="0"/>
    <s v="games/mobile games"/>
    <x v="6"/>
    <s v="mobile games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x v="1874"/>
    <b v="0"/>
    <n v="2"/>
    <b v="0"/>
    <s v="games/mobile games"/>
    <x v="6"/>
    <s v="mobile games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x v="1875"/>
    <b v="0"/>
    <n v="3"/>
    <b v="0"/>
    <s v="games/mobile games"/>
    <x v="6"/>
    <s v="mobile games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x v="1876"/>
    <b v="0"/>
    <n v="0"/>
    <b v="0"/>
    <s v="games/mobile games"/>
    <x v="6"/>
    <s v="mobile games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x v="1877"/>
    <b v="0"/>
    <n v="0"/>
    <b v="0"/>
    <s v="games/mobile games"/>
    <x v="6"/>
    <s v="mobile games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x v="1878"/>
    <b v="0"/>
    <n v="0"/>
    <b v="0"/>
    <s v="games/mobile games"/>
    <x v="6"/>
    <s v="mobile games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x v="1879"/>
    <b v="0"/>
    <n v="2"/>
    <b v="0"/>
    <s v="games/mobile games"/>
    <x v="6"/>
    <s v="mobile games"/>
    <n v="3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x v="1880"/>
    <b v="0"/>
    <n v="24"/>
    <b v="0"/>
    <s v="games/mobile games"/>
    <x v="6"/>
    <s v="mobile games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x v="1881"/>
    <b v="0"/>
    <n v="70"/>
    <b v="1"/>
    <s v="music/indie rock"/>
    <x v="4"/>
    <s v="indie rock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x v="1882"/>
    <b v="0"/>
    <n v="81"/>
    <b v="1"/>
    <s v="music/indie rock"/>
    <x v="4"/>
    <s v="indie rock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x v="1883"/>
    <b v="0"/>
    <n v="32"/>
    <b v="1"/>
    <s v="music/indie rock"/>
    <x v="4"/>
    <s v="indie rock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x v="1884"/>
    <b v="0"/>
    <n v="26"/>
    <b v="1"/>
    <s v="music/indie rock"/>
    <x v="4"/>
    <s v="indie rock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x v="1885"/>
    <b v="0"/>
    <n v="105"/>
    <b v="1"/>
    <s v="music/indie rock"/>
    <x v="4"/>
    <s v="indie rock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x v="1886"/>
    <b v="0"/>
    <n v="29"/>
    <b v="1"/>
    <s v="music/indie rock"/>
    <x v="4"/>
    <s v="indie rock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x v="1887"/>
    <b v="0"/>
    <n v="8"/>
    <b v="1"/>
    <s v="music/indie rock"/>
    <x v="4"/>
    <s v="indie rock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x v="1888"/>
    <b v="0"/>
    <n v="89"/>
    <b v="1"/>
    <s v="music/indie rock"/>
    <x v="4"/>
    <s v="indie rock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x v="1889"/>
    <b v="0"/>
    <n v="44"/>
    <b v="1"/>
    <s v="music/indie rock"/>
    <x v="4"/>
    <s v="indie rock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x v="1890"/>
    <b v="0"/>
    <n v="246"/>
    <b v="1"/>
    <s v="music/indie rock"/>
    <x v="4"/>
    <s v="indie rock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x v="1891"/>
    <b v="0"/>
    <n v="120"/>
    <b v="1"/>
    <s v="music/indie rock"/>
    <x v="4"/>
    <s v="indie rock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x v="1892"/>
    <b v="0"/>
    <n v="26"/>
    <b v="1"/>
    <s v="music/indie rock"/>
    <x v="4"/>
    <s v="indie rock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x v="1893"/>
    <b v="0"/>
    <n v="45"/>
    <b v="1"/>
    <s v="music/indie rock"/>
    <x v="4"/>
    <s v="indie rock"/>
    <n v="57.78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x v="1894"/>
    <b v="0"/>
    <n v="20"/>
    <b v="1"/>
    <s v="music/indie rock"/>
    <x v="4"/>
    <s v="indie rock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x v="1895"/>
    <b v="0"/>
    <n v="47"/>
    <b v="1"/>
    <s v="music/indie rock"/>
    <x v="4"/>
    <s v="indie rock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x v="1896"/>
    <b v="0"/>
    <n v="13"/>
    <b v="1"/>
    <s v="music/indie rock"/>
    <x v="4"/>
    <s v="indie rock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x v="1897"/>
    <b v="0"/>
    <n v="183"/>
    <b v="1"/>
    <s v="music/indie rock"/>
    <x v="4"/>
    <s v="indie rock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x v="1898"/>
    <b v="0"/>
    <n v="21"/>
    <b v="1"/>
    <s v="music/indie rock"/>
    <x v="4"/>
    <s v="indie rock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x v="1899"/>
    <b v="0"/>
    <n v="42"/>
    <b v="1"/>
    <s v="music/indie rock"/>
    <x v="4"/>
    <s v="indie rock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x v="1900"/>
    <b v="0"/>
    <n v="54"/>
    <b v="1"/>
    <s v="music/indie rock"/>
    <x v="4"/>
    <s v="indie rock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x v="1901"/>
    <b v="0"/>
    <n v="25"/>
    <b v="0"/>
    <s v="technology/gadgets"/>
    <x v="2"/>
    <s v="gadgets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x v="1902"/>
    <b v="0"/>
    <n v="3"/>
    <b v="0"/>
    <s v="technology/gadgets"/>
    <x v="2"/>
    <s v="gadgets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x v="1903"/>
    <b v="0"/>
    <n v="41"/>
    <b v="0"/>
    <s v="technology/gadgets"/>
    <x v="2"/>
    <s v="gadgets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x v="1904"/>
    <b v="0"/>
    <n v="2"/>
    <b v="0"/>
    <s v="technology/gadgets"/>
    <x v="2"/>
    <s v="gadgets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x v="1905"/>
    <b v="0"/>
    <n v="4"/>
    <b v="0"/>
    <s v="technology/gadgets"/>
    <x v="2"/>
    <s v="gadgets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x v="1906"/>
    <b v="0"/>
    <n v="99"/>
    <b v="0"/>
    <s v="technology/gadgets"/>
    <x v="2"/>
    <s v="gadgets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x v="1907"/>
    <b v="0"/>
    <n v="4"/>
    <b v="0"/>
    <s v="technology/gadgets"/>
    <x v="2"/>
    <s v="gadgets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x v="1908"/>
    <b v="0"/>
    <n v="4"/>
    <b v="0"/>
    <s v="technology/gadgets"/>
    <x v="2"/>
    <s v="gadgets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x v="1909"/>
    <b v="0"/>
    <n v="38"/>
    <b v="0"/>
    <s v="technology/gadgets"/>
    <x v="2"/>
    <s v="gadgets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x v="1910"/>
    <b v="0"/>
    <n v="285"/>
    <b v="0"/>
    <s v="technology/gadgets"/>
    <x v="2"/>
    <s v="gadgets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x v="1911"/>
    <b v="0"/>
    <n v="1"/>
    <b v="0"/>
    <s v="technology/gadgets"/>
    <x v="2"/>
    <s v="gadgets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x v="1912"/>
    <b v="0"/>
    <n v="42"/>
    <b v="0"/>
    <s v="technology/gadgets"/>
    <x v="2"/>
    <s v="gadgets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x v="1913"/>
    <b v="0"/>
    <n v="26"/>
    <b v="0"/>
    <s v="technology/gadgets"/>
    <x v="2"/>
    <s v="gadgets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x v="1914"/>
    <b v="0"/>
    <n v="2"/>
    <b v="0"/>
    <s v="technology/gadgets"/>
    <x v="2"/>
    <s v="gadgets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x v="1915"/>
    <b v="0"/>
    <n v="4"/>
    <b v="0"/>
    <s v="technology/gadgets"/>
    <x v="2"/>
    <s v="gadgets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x v="1916"/>
    <b v="0"/>
    <n v="6"/>
    <b v="0"/>
    <s v="technology/gadgets"/>
    <x v="2"/>
    <s v="gadgets"/>
    <n v="17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x v="1917"/>
    <b v="0"/>
    <n v="70"/>
    <b v="0"/>
    <s v="technology/gadgets"/>
    <x v="2"/>
    <s v="gadgets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x v="1918"/>
    <b v="0"/>
    <n v="9"/>
    <b v="0"/>
    <s v="technology/gadgets"/>
    <x v="2"/>
    <s v="gadgets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x v="1919"/>
    <b v="0"/>
    <n v="8"/>
    <b v="0"/>
    <s v="technology/gadgets"/>
    <x v="2"/>
    <s v="gadgets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x v="1920"/>
    <b v="0"/>
    <n v="105"/>
    <b v="0"/>
    <s v="technology/gadgets"/>
    <x v="2"/>
    <s v="gadgets"/>
    <n v="40.98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x v="1921"/>
    <b v="0"/>
    <n v="38"/>
    <b v="1"/>
    <s v="music/indie rock"/>
    <x v="4"/>
    <s v="indie rock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x v="1922"/>
    <b v="0"/>
    <n v="64"/>
    <b v="1"/>
    <s v="music/indie rock"/>
    <x v="4"/>
    <s v="indie rock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x v="1923"/>
    <b v="0"/>
    <n v="13"/>
    <b v="1"/>
    <s v="music/indie rock"/>
    <x v="4"/>
    <s v="indie rock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x v="1924"/>
    <b v="0"/>
    <n v="33"/>
    <b v="1"/>
    <s v="music/indie rock"/>
    <x v="4"/>
    <s v="indie rock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x v="1925"/>
    <b v="0"/>
    <n v="52"/>
    <b v="1"/>
    <s v="music/indie rock"/>
    <x v="4"/>
    <s v="indie rock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x v="1926"/>
    <b v="0"/>
    <n v="107"/>
    <b v="1"/>
    <s v="music/indie rock"/>
    <x v="4"/>
    <s v="indie rock"/>
    <n v="27.39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x v="1927"/>
    <b v="0"/>
    <n v="11"/>
    <b v="1"/>
    <s v="music/indie rock"/>
    <x v="4"/>
    <s v="indie rock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x v="1928"/>
    <b v="0"/>
    <n v="34"/>
    <b v="1"/>
    <s v="music/indie rock"/>
    <x v="4"/>
    <s v="indie rock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x v="1929"/>
    <b v="0"/>
    <n v="75"/>
    <b v="1"/>
    <s v="music/indie rock"/>
    <x v="4"/>
    <s v="indie rock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x v="1930"/>
    <b v="0"/>
    <n v="26"/>
    <b v="1"/>
    <s v="music/indie rock"/>
    <x v="4"/>
    <s v="indie rock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x v="1931"/>
    <b v="0"/>
    <n v="50"/>
    <b v="1"/>
    <s v="music/indie rock"/>
    <x v="4"/>
    <s v="indie rock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x v="1932"/>
    <b v="0"/>
    <n v="80"/>
    <b v="1"/>
    <s v="music/indie rock"/>
    <x v="4"/>
    <s v="indie rock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x v="1933"/>
    <b v="0"/>
    <n v="110"/>
    <b v="1"/>
    <s v="music/indie rock"/>
    <x v="4"/>
    <s v="indie rock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x v="1934"/>
    <b v="0"/>
    <n v="77"/>
    <b v="1"/>
    <s v="music/indie rock"/>
    <x v="4"/>
    <s v="indie rock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x v="1935"/>
    <b v="0"/>
    <n v="50"/>
    <b v="1"/>
    <s v="music/indie rock"/>
    <x v="4"/>
    <s v="indie rock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x v="1936"/>
    <b v="0"/>
    <n v="145"/>
    <b v="1"/>
    <s v="music/indie rock"/>
    <x v="4"/>
    <s v="indie rock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x v="1937"/>
    <b v="0"/>
    <n v="29"/>
    <b v="1"/>
    <s v="music/indie rock"/>
    <x v="4"/>
    <s v="indie rock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x v="1938"/>
    <b v="0"/>
    <n v="114"/>
    <b v="1"/>
    <s v="music/indie rock"/>
    <x v="4"/>
    <s v="indie rock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x v="1939"/>
    <b v="0"/>
    <n v="96"/>
    <b v="1"/>
    <s v="music/indie rock"/>
    <x v="4"/>
    <s v="indie rock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x v="1940"/>
    <b v="0"/>
    <n v="31"/>
    <b v="1"/>
    <s v="music/indie rock"/>
    <x v="4"/>
    <s v="indie rock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x v="1941"/>
    <b v="1"/>
    <n v="4883"/>
    <b v="1"/>
    <s v="technology/hardware"/>
    <x v="2"/>
    <s v="hardware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x v="1942"/>
    <b v="1"/>
    <n v="95"/>
    <b v="1"/>
    <s v="technology/hardware"/>
    <x v="2"/>
    <s v="hardware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x v="1943"/>
    <b v="1"/>
    <n v="2478"/>
    <b v="1"/>
    <s v="technology/hardware"/>
    <x v="2"/>
    <s v="hardware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x v="1944"/>
    <b v="1"/>
    <n v="1789"/>
    <b v="1"/>
    <s v="technology/hardware"/>
    <x v="2"/>
    <s v="hardware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x v="1945"/>
    <b v="1"/>
    <n v="680"/>
    <b v="1"/>
    <s v="technology/hardware"/>
    <x v="2"/>
    <s v="hardware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x v="1946"/>
    <b v="1"/>
    <n v="70"/>
    <b v="1"/>
    <s v="technology/hardware"/>
    <x v="2"/>
    <s v="hardware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x v="1947"/>
    <b v="1"/>
    <n v="23"/>
    <b v="1"/>
    <s v="technology/hardware"/>
    <x v="2"/>
    <s v="hardware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x v="1948"/>
    <b v="1"/>
    <n v="4245"/>
    <b v="1"/>
    <s v="technology/hardware"/>
    <x v="2"/>
    <s v="hardware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x v="1949"/>
    <b v="1"/>
    <n v="943"/>
    <b v="1"/>
    <s v="technology/hardware"/>
    <x v="2"/>
    <s v="hardware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x v="1950"/>
    <b v="1"/>
    <n v="1876"/>
    <b v="1"/>
    <s v="technology/hardware"/>
    <x v="2"/>
    <s v="hardware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x v="1951"/>
    <b v="1"/>
    <n v="834"/>
    <b v="1"/>
    <s v="technology/hardware"/>
    <x v="2"/>
    <s v="hardware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x v="1952"/>
    <b v="1"/>
    <n v="682"/>
    <b v="1"/>
    <s v="technology/hardware"/>
    <x v="2"/>
    <s v="hardware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x v="1953"/>
    <b v="1"/>
    <n v="147"/>
    <b v="1"/>
    <s v="technology/hardware"/>
    <x v="2"/>
    <s v="hardware"/>
    <n v="230.56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x v="1954"/>
    <b v="1"/>
    <n v="415"/>
    <b v="1"/>
    <s v="technology/hardware"/>
    <x v="2"/>
    <s v="hardware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x v="1955"/>
    <b v="1"/>
    <n v="290"/>
    <b v="1"/>
    <s v="technology/hardware"/>
    <x v="2"/>
    <s v="hardware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x v="1956"/>
    <b v="1"/>
    <n v="365"/>
    <b v="1"/>
    <s v="technology/hardware"/>
    <x v="2"/>
    <s v="hardware"/>
    <n v="483.34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x v="1957"/>
    <b v="1"/>
    <n v="660"/>
    <b v="1"/>
    <s v="technology/hardware"/>
    <x v="2"/>
    <s v="hardware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x v="1958"/>
    <b v="1"/>
    <n v="1356"/>
    <b v="1"/>
    <s v="technology/hardware"/>
    <x v="2"/>
    <s v="hardware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x v="1959"/>
    <b v="1"/>
    <n v="424"/>
    <b v="1"/>
    <s v="technology/hardware"/>
    <x v="2"/>
    <s v="hardware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x v="1960"/>
    <b v="1"/>
    <n v="33"/>
    <b v="1"/>
    <s v="technology/hardware"/>
    <x v="2"/>
    <s v="hardware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x v="1961"/>
    <b v="1"/>
    <n v="1633"/>
    <b v="1"/>
    <s v="technology/hardware"/>
    <x v="2"/>
    <s v="hardware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x v="1962"/>
    <b v="1"/>
    <n v="306"/>
    <b v="1"/>
    <s v="technology/hardware"/>
    <x v="2"/>
    <s v="hardware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x v="1963"/>
    <b v="1"/>
    <n v="205"/>
    <b v="1"/>
    <s v="technology/hardware"/>
    <x v="2"/>
    <s v="hardware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x v="1964"/>
    <b v="1"/>
    <n v="1281"/>
    <b v="1"/>
    <s v="technology/hardware"/>
    <x v="2"/>
    <s v="hardware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x v="1965"/>
    <b v="1"/>
    <n v="103"/>
    <b v="1"/>
    <s v="technology/hardware"/>
    <x v="2"/>
    <s v="hardware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x v="1966"/>
    <b v="1"/>
    <n v="1513"/>
    <b v="1"/>
    <s v="technology/hardware"/>
    <x v="2"/>
    <s v="hardware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x v="1967"/>
    <b v="1"/>
    <n v="405"/>
    <b v="1"/>
    <s v="technology/hardware"/>
    <x v="2"/>
    <s v="hardware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x v="1968"/>
    <b v="1"/>
    <n v="510"/>
    <b v="1"/>
    <s v="technology/hardware"/>
    <x v="2"/>
    <s v="hardware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x v="1969"/>
    <b v="1"/>
    <n v="1887"/>
    <b v="1"/>
    <s v="technology/hardware"/>
    <x v="2"/>
    <s v="hardware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x v="1970"/>
    <b v="1"/>
    <n v="701"/>
    <b v="1"/>
    <s v="technology/hardware"/>
    <x v="2"/>
    <s v="hardware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x v="1971"/>
    <b v="1"/>
    <n v="3863"/>
    <b v="1"/>
    <s v="technology/hardware"/>
    <x v="2"/>
    <s v="hardware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x v="1972"/>
    <b v="1"/>
    <n v="238"/>
    <b v="1"/>
    <s v="technology/hardware"/>
    <x v="2"/>
    <s v="hardware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x v="1973"/>
    <b v="1"/>
    <n v="2051"/>
    <b v="1"/>
    <s v="technology/hardware"/>
    <x v="2"/>
    <s v="hardware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x v="1974"/>
    <b v="1"/>
    <n v="402"/>
    <b v="1"/>
    <s v="technology/hardware"/>
    <x v="2"/>
    <s v="hardware"/>
    <n v="186.81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x v="1975"/>
    <b v="1"/>
    <n v="253"/>
    <b v="1"/>
    <s v="technology/hardware"/>
    <x v="2"/>
    <s v="hardware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x v="1976"/>
    <b v="1"/>
    <n v="473"/>
    <b v="1"/>
    <s v="technology/hardware"/>
    <x v="2"/>
    <s v="hardware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x v="1977"/>
    <b v="1"/>
    <n v="821"/>
    <b v="1"/>
    <s v="technology/hardware"/>
    <x v="2"/>
    <s v="hardware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x v="1978"/>
    <b v="1"/>
    <n v="388"/>
    <b v="1"/>
    <s v="technology/hardware"/>
    <x v="2"/>
    <s v="hardware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x v="1979"/>
    <b v="1"/>
    <n v="813"/>
    <b v="1"/>
    <s v="technology/hardware"/>
    <x v="2"/>
    <s v="hardware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x v="1980"/>
    <b v="1"/>
    <n v="1945"/>
    <b v="1"/>
    <s v="technology/hardware"/>
    <x v="2"/>
    <s v="hardware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x v="1981"/>
    <b v="0"/>
    <n v="12"/>
    <b v="0"/>
    <s v="photography/people"/>
    <x v="8"/>
    <s v="people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x v="1982"/>
    <b v="0"/>
    <n v="0"/>
    <b v="0"/>
    <s v="photography/people"/>
    <x v="8"/>
    <s v="people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x v="1983"/>
    <b v="0"/>
    <n v="16"/>
    <b v="0"/>
    <s v="photography/people"/>
    <x v="8"/>
    <s v="people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x v="1984"/>
    <b v="0"/>
    <n v="7"/>
    <b v="0"/>
    <s v="photography/people"/>
    <x v="8"/>
    <s v="people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x v="1985"/>
    <b v="0"/>
    <n v="4"/>
    <b v="0"/>
    <s v="photography/people"/>
    <x v="8"/>
    <s v="people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x v="1986"/>
    <b v="0"/>
    <n v="1"/>
    <b v="0"/>
    <s v="photography/people"/>
    <x v="8"/>
    <s v="people"/>
    <n v="1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x v="1987"/>
    <b v="0"/>
    <n v="28"/>
    <b v="0"/>
    <s v="photography/people"/>
    <x v="8"/>
    <s v="people"/>
    <n v="83.43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x v="1988"/>
    <b v="0"/>
    <n v="1"/>
    <b v="0"/>
    <s v="photography/people"/>
    <x v="8"/>
    <s v="people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x v="1989"/>
    <b v="0"/>
    <n v="1"/>
    <b v="0"/>
    <s v="photography/people"/>
    <x v="8"/>
    <s v="people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x v="1990"/>
    <b v="0"/>
    <n v="5"/>
    <b v="0"/>
    <s v="photography/people"/>
    <x v="8"/>
    <s v="people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x v="1991"/>
    <b v="0"/>
    <n v="3"/>
    <b v="0"/>
    <s v="photography/people"/>
    <x v="8"/>
    <s v="people"/>
    <n v="46.67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x v="1992"/>
    <b v="0"/>
    <n v="2"/>
    <b v="0"/>
    <s v="photography/people"/>
    <x v="8"/>
    <s v="people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x v="1993"/>
    <b v="0"/>
    <n v="0"/>
    <b v="0"/>
    <s v="photography/people"/>
    <x v="8"/>
    <s v="people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x v="1994"/>
    <b v="0"/>
    <n v="0"/>
    <b v="0"/>
    <s v="photography/people"/>
    <x v="8"/>
    <s v="people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x v="1995"/>
    <b v="0"/>
    <n v="3"/>
    <b v="0"/>
    <s v="photography/people"/>
    <x v="8"/>
    <s v="people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x v="1996"/>
    <b v="0"/>
    <n v="0"/>
    <b v="0"/>
    <s v="photography/people"/>
    <x v="8"/>
    <s v="people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x v="1997"/>
    <b v="0"/>
    <n v="0"/>
    <b v="0"/>
    <s v="photography/people"/>
    <x v="8"/>
    <s v="people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x v="1998"/>
    <b v="0"/>
    <n v="3"/>
    <b v="0"/>
    <s v="photography/people"/>
    <x v="8"/>
    <s v="people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x v="1999"/>
    <b v="0"/>
    <n v="7"/>
    <b v="0"/>
    <s v="photography/people"/>
    <x v="8"/>
    <s v="people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x v="2000"/>
    <b v="0"/>
    <n v="25"/>
    <b v="0"/>
    <s v="photography/people"/>
    <x v="8"/>
    <s v="people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x v="2001"/>
    <b v="1"/>
    <n v="1637"/>
    <b v="1"/>
    <s v="technology/hardware"/>
    <x v="2"/>
    <s v="hardware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x v="2002"/>
    <b v="1"/>
    <n v="1375"/>
    <b v="1"/>
    <s v="technology/hardware"/>
    <x v="2"/>
    <s v="hardware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x v="2003"/>
    <b v="1"/>
    <n v="17"/>
    <b v="1"/>
    <s v="technology/hardware"/>
    <x v="2"/>
    <s v="hardware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x v="2004"/>
    <b v="1"/>
    <n v="354"/>
    <b v="1"/>
    <s v="technology/hardware"/>
    <x v="2"/>
    <s v="hardware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x v="2005"/>
    <b v="1"/>
    <n v="191"/>
    <b v="1"/>
    <s v="technology/hardware"/>
    <x v="2"/>
    <s v="hardware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x v="2006"/>
    <b v="1"/>
    <n v="303"/>
    <b v="1"/>
    <s v="technology/hardware"/>
    <x v="2"/>
    <s v="hardware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x v="2007"/>
    <b v="1"/>
    <n v="137"/>
    <b v="1"/>
    <s v="technology/hardware"/>
    <x v="2"/>
    <s v="hardware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x v="2008"/>
    <b v="1"/>
    <n v="41"/>
    <b v="1"/>
    <s v="technology/hardware"/>
    <x v="2"/>
    <s v="hardware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x v="2009"/>
    <b v="1"/>
    <n v="398"/>
    <b v="1"/>
    <s v="technology/hardware"/>
    <x v="2"/>
    <s v="hardware"/>
    <n v="383.36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x v="2010"/>
    <b v="1"/>
    <n v="1737"/>
    <b v="1"/>
    <s v="technology/hardware"/>
    <x v="2"/>
    <s v="hardware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x v="2011"/>
    <b v="1"/>
    <n v="971"/>
    <b v="1"/>
    <s v="technology/hardware"/>
    <x v="2"/>
    <s v="hardware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x v="2012"/>
    <b v="1"/>
    <n v="183"/>
    <b v="1"/>
    <s v="technology/hardware"/>
    <x v="2"/>
    <s v="hardware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x v="2013"/>
    <b v="1"/>
    <n v="4562"/>
    <b v="1"/>
    <s v="technology/hardware"/>
    <x v="2"/>
    <s v="hardware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x v="2014"/>
    <b v="1"/>
    <n v="26457"/>
    <b v="1"/>
    <s v="technology/hardware"/>
    <x v="2"/>
    <s v="hardware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x v="2015"/>
    <b v="1"/>
    <n v="162"/>
    <b v="1"/>
    <s v="technology/hardware"/>
    <x v="2"/>
    <s v="hardware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x v="2016"/>
    <b v="1"/>
    <n v="479"/>
    <b v="1"/>
    <s v="technology/hardware"/>
    <x v="2"/>
    <s v="hardware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x v="2017"/>
    <b v="1"/>
    <n v="426"/>
    <b v="1"/>
    <s v="technology/hardware"/>
    <x v="2"/>
    <s v="hardware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x v="2018"/>
    <b v="1"/>
    <n v="450"/>
    <b v="1"/>
    <s v="technology/hardware"/>
    <x v="2"/>
    <s v="hardware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x v="2019"/>
    <b v="1"/>
    <n v="1780"/>
    <b v="1"/>
    <s v="technology/hardware"/>
    <x v="2"/>
    <s v="hardware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x v="2020"/>
    <b v="1"/>
    <n v="122"/>
    <b v="1"/>
    <s v="technology/hardware"/>
    <x v="2"/>
    <s v="hardware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x v="2021"/>
    <b v="1"/>
    <n v="95"/>
    <b v="1"/>
    <s v="technology/hardware"/>
    <x v="2"/>
    <s v="hardware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x v="2022"/>
    <b v="1"/>
    <n v="325"/>
    <b v="1"/>
    <s v="technology/hardware"/>
    <x v="2"/>
    <s v="hardware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x v="2023"/>
    <b v="1"/>
    <n v="353"/>
    <b v="1"/>
    <s v="technology/hardware"/>
    <x v="2"/>
    <s v="hardware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x v="2024"/>
    <b v="1"/>
    <n v="105"/>
    <b v="1"/>
    <s v="technology/hardware"/>
    <x v="2"/>
    <s v="hardware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x v="2025"/>
    <b v="1"/>
    <n v="729"/>
    <b v="1"/>
    <s v="technology/hardware"/>
    <x v="2"/>
    <s v="hardware"/>
    <n v="220.74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x v="2026"/>
    <b v="1"/>
    <n v="454"/>
    <b v="1"/>
    <s v="technology/hardware"/>
    <x v="2"/>
    <s v="hardware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x v="2027"/>
    <b v="1"/>
    <n v="539"/>
    <b v="1"/>
    <s v="technology/hardware"/>
    <x v="2"/>
    <s v="hardware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x v="2028"/>
    <b v="1"/>
    <n v="79"/>
    <b v="1"/>
    <s v="technology/hardware"/>
    <x v="2"/>
    <s v="hardware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x v="2029"/>
    <b v="1"/>
    <n v="94"/>
    <b v="1"/>
    <s v="technology/hardware"/>
    <x v="2"/>
    <s v="hardware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x v="2030"/>
    <b v="1"/>
    <n v="625"/>
    <b v="1"/>
    <s v="technology/hardware"/>
    <x v="2"/>
    <s v="hardware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x v="2031"/>
    <b v="1"/>
    <n v="508"/>
    <b v="1"/>
    <s v="technology/hardware"/>
    <x v="2"/>
    <s v="hardware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x v="2032"/>
    <b v="1"/>
    <n v="531"/>
    <b v="1"/>
    <s v="technology/hardware"/>
    <x v="2"/>
    <s v="hardware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x v="2033"/>
    <b v="1"/>
    <n v="158"/>
    <b v="1"/>
    <s v="technology/hardware"/>
    <x v="2"/>
    <s v="hardware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x v="2034"/>
    <b v="1"/>
    <n v="508"/>
    <b v="1"/>
    <s v="technology/hardware"/>
    <x v="2"/>
    <s v="hardware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x v="2035"/>
    <b v="1"/>
    <n v="644"/>
    <b v="1"/>
    <s v="technology/hardware"/>
    <x v="2"/>
    <s v="hardware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x v="2036"/>
    <b v="1"/>
    <n v="848"/>
    <b v="1"/>
    <s v="technology/hardware"/>
    <x v="2"/>
    <s v="hardware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x v="2037"/>
    <b v="1"/>
    <n v="429"/>
    <b v="1"/>
    <s v="technology/hardware"/>
    <x v="2"/>
    <s v="hardware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x v="2038"/>
    <b v="1"/>
    <n v="204"/>
    <b v="1"/>
    <s v="technology/hardware"/>
    <x v="2"/>
    <s v="hardware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x v="2039"/>
    <b v="1"/>
    <n v="379"/>
    <b v="1"/>
    <s v="technology/hardware"/>
    <x v="2"/>
    <s v="hardware"/>
    <n v="449.26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x v="2040"/>
    <b v="1"/>
    <n v="271"/>
    <b v="1"/>
    <s v="technology/hardware"/>
    <x v="2"/>
    <s v="hardware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x v="2041"/>
    <b v="0"/>
    <n v="120"/>
    <b v="1"/>
    <s v="technology/hardware"/>
    <x v="2"/>
    <s v="hardware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x v="2042"/>
    <b v="0"/>
    <n v="140"/>
    <b v="1"/>
    <s v="technology/hardware"/>
    <x v="2"/>
    <s v="hardware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x v="2043"/>
    <b v="0"/>
    <n v="193"/>
    <b v="1"/>
    <s v="technology/hardware"/>
    <x v="2"/>
    <s v="hardware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x v="2044"/>
    <b v="0"/>
    <n v="180"/>
    <b v="1"/>
    <s v="technology/hardware"/>
    <x v="2"/>
    <s v="hardware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x v="2045"/>
    <b v="0"/>
    <n v="263"/>
    <b v="1"/>
    <s v="technology/hardware"/>
    <x v="2"/>
    <s v="hardware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x v="2046"/>
    <b v="0"/>
    <n v="217"/>
    <b v="1"/>
    <s v="technology/hardware"/>
    <x v="2"/>
    <s v="hardware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x v="2047"/>
    <b v="0"/>
    <n v="443"/>
    <b v="1"/>
    <s v="technology/hardware"/>
    <x v="2"/>
    <s v="hardware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x v="2048"/>
    <b v="0"/>
    <n v="1373"/>
    <b v="1"/>
    <s v="technology/hardware"/>
    <x v="2"/>
    <s v="hardware"/>
    <n v="91.83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x v="2049"/>
    <b v="0"/>
    <n v="742"/>
    <b v="1"/>
    <s v="technology/hardware"/>
    <x v="2"/>
    <s v="hardware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x v="2050"/>
    <b v="0"/>
    <n v="170"/>
    <b v="1"/>
    <s v="technology/hardware"/>
    <x v="2"/>
    <s v="hardware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x v="2051"/>
    <b v="0"/>
    <n v="242"/>
    <b v="1"/>
    <s v="technology/hardware"/>
    <x v="2"/>
    <s v="hardware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x v="2052"/>
    <b v="0"/>
    <n v="541"/>
    <b v="1"/>
    <s v="technology/hardware"/>
    <x v="2"/>
    <s v="hardware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x v="2053"/>
    <b v="0"/>
    <n v="121"/>
    <b v="1"/>
    <s v="technology/hardware"/>
    <x v="2"/>
    <s v="hardware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x v="2054"/>
    <b v="0"/>
    <n v="621"/>
    <b v="1"/>
    <s v="technology/hardware"/>
    <x v="2"/>
    <s v="hardware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x v="2055"/>
    <b v="0"/>
    <n v="101"/>
    <b v="1"/>
    <s v="technology/hardware"/>
    <x v="2"/>
    <s v="hardware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x v="2056"/>
    <b v="0"/>
    <n v="554"/>
    <b v="1"/>
    <s v="technology/hardware"/>
    <x v="2"/>
    <s v="hardware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x v="2057"/>
    <b v="0"/>
    <n v="666"/>
    <b v="1"/>
    <s v="technology/hardware"/>
    <x v="2"/>
    <s v="hardware"/>
    <n v="45.55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x v="2058"/>
    <b v="0"/>
    <n v="410"/>
    <b v="1"/>
    <s v="technology/hardware"/>
    <x v="2"/>
    <s v="hardware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x v="2059"/>
    <b v="0"/>
    <n v="375"/>
    <b v="1"/>
    <s v="technology/hardware"/>
    <x v="2"/>
    <s v="hardware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x v="2060"/>
    <b v="0"/>
    <n v="1364"/>
    <b v="1"/>
    <s v="technology/hardware"/>
    <x v="2"/>
    <s v="hardware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x v="2061"/>
    <b v="0"/>
    <n v="35"/>
    <b v="1"/>
    <s v="technology/hardware"/>
    <x v="2"/>
    <s v="hardware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x v="2062"/>
    <b v="0"/>
    <n v="203"/>
    <b v="1"/>
    <s v="technology/hardware"/>
    <x v="2"/>
    <s v="hardware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x v="2063"/>
    <b v="0"/>
    <n v="49"/>
    <b v="1"/>
    <s v="technology/hardware"/>
    <x v="2"/>
    <s v="hardware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x v="2064"/>
    <b v="0"/>
    <n v="5812"/>
    <b v="1"/>
    <s v="technology/hardware"/>
    <x v="2"/>
    <s v="hardware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x v="2065"/>
    <b v="0"/>
    <n v="1556"/>
    <b v="1"/>
    <s v="technology/hardware"/>
    <x v="2"/>
    <s v="hardware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x v="2066"/>
    <b v="0"/>
    <n v="65"/>
    <b v="1"/>
    <s v="technology/hardware"/>
    <x v="2"/>
    <s v="hardware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x v="2067"/>
    <b v="0"/>
    <n v="10"/>
    <b v="1"/>
    <s v="technology/hardware"/>
    <x v="2"/>
    <s v="hardware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x v="2068"/>
    <b v="0"/>
    <n v="76"/>
    <b v="1"/>
    <s v="technology/hardware"/>
    <x v="2"/>
    <s v="hardware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x v="2069"/>
    <b v="0"/>
    <n v="263"/>
    <b v="1"/>
    <s v="technology/hardware"/>
    <x v="2"/>
    <s v="hardware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x v="2070"/>
    <b v="0"/>
    <n v="1530"/>
    <b v="1"/>
    <s v="technology/hardware"/>
    <x v="2"/>
    <s v="hardware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x v="2071"/>
    <b v="0"/>
    <n v="278"/>
    <b v="1"/>
    <s v="technology/hardware"/>
    <x v="2"/>
    <s v="hardware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x v="2072"/>
    <b v="0"/>
    <n v="350"/>
    <b v="1"/>
    <s v="technology/hardware"/>
    <x v="2"/>
    <s v="hardware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x v="2073"/>
    <b v="0"/>
    <n v="470"/>
    <b v="1"/>
    <s v="technology/hardware"/>
    <x v="2"/>
    <s v="hardware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x v="2074"/>
    <b v="0"/>
    <n v="3"/>
    <b v="1"/>
    <s v="technology/hardware"/>
    <x v="2"/>
    <s v="hardware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x v="2075"/>
    <b v="0"/>
    <n v="8200"/>
    <b v="1"/>
    <s v="technology/hardware"/>
    <x v="2"/>
    <s v="hardware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x v="2076"/>
    <b v="0"/>
    <n v="8359"/>
    <b v="1"/>
    <s v="technology/hardware"/>
    <x v="2"/>
    <s v="hardware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x v="2077"/>
    <b v="0"/>
    <n v="188"/>
    <b v="1"/>
    <s v="technology/hardware"/>
    <x v="2"/>
    <s v="hardware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x v="2078"/>
    <b v="0"/>
    <n v="48"/>
    <b v="1"/>
    <s v="technology/hardware"/>
    <x v="2"/>
    <s v="hardware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x v="2079"/>
    <b v="0"/>
    <n v="607"/>
    <b v="1"/>
    <s v="technology/hardware"/>
    <x v="2"/>
    <s v="hardware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x v="2080"/>
    <b v="0"/>
    <n v="50"/>
    <b v="1"/>
    <s v="technology/hardware"/>
    <x v="2"/>
    <s v="hardware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x v="2081"/>
    <b v="0"/>
    <n v="55"/>
    <b v="1"/>
    <s v="music/indie rock"/>
    <x v="4"/>
    <s v="indie rock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x v="2082"/>
    <b v="0"/>
    <n v="38"/>
    <b v="1"/>
    <s v="music/indie rock"/>
    <x v="4"/>
    <s v="indie rock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x v="2083"/>
    <b v="0"/>
    <n v="25"/>
    <b v="1"/>
    <s v="music/indie rock"/>
    <x v="4"/>
    <s v="indie rock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x v="2084"/>
    <b v="0"/>
    <n v="46"/>
    <b v="1"/>
    <s v="music/indie rock"/>
    <x v="4"/>
    <s v="indie rock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x v="2085"/>
    <b v="0"/>
    <n v="83"/>
    <b v="1"/>
    <s v="music/indie rock"/>
    <x v="4"/>
    <s v="indie rock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x v="2086"/>
    <b v="0"/>
    <n v="35"/>
    <b v="1"/>
    <s v="music/indie rock"/>
    <x v="4"/>
    <s v="indie rock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x v="2087"/>
    <b v="0"/>
    <n v="25"/>
    <b v="1"/>
    <s v="music/indie rock"/>
    <x v="4"/>
    <s v="indie rock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x v="2088"/>
    <b v="0"/>
    <n v="75"/>
    <b v="1"/>
    <s v="music/indie rock"/>
    <x v="4"/>
    <s v="indie rock"/>
    <n v="46.2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x v="2089"/>
    <b v="0"/>
    <n v="62"/>
    <b v="1"/>
    <s v="music/indie rock"/>
    <x v="4"/>
    <s v="indie rock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x v="2090"/>
    <b v="0"/>
    <n v="160"/>
    <b v="1"/>
    <s v="music/indie rock"/>
    <x v="4"/>
    <s v="indie rock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x v="2091"/>
    <b v="0"/>
    <n v="246"/>
    <b v="1"/>
    <s v="music/indie rock"/>
    <x v="4"/>
    <s v="indie rock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x v="2092"/>
    <b v="0"/>
    <n v="55"/>
    <b v="1"/>
    <s v="music/indie rock"/>
    <x v="4"/>
    <s v="indie rock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x v="2093"/>
    <b v="0"/>
    <n v="23"/>
    <b v="1"/>
    <s v="music/indie rock"/>
    <x v="4"/>
    <s v="indie rock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x v="2094"/>
    <b v="0"/>
    <n v="72"/>
    <b v="1"/>
    <s v="music/indie rock"/>
    <x v="4"/>
    <s v="indie rock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x v="2095"/>
    <b v="0"/>
    <n v="22"/>
    <b v="1"/>
    <s v="music/indie rock"/>
    <x v="4"/>
    <s v="indie rock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x v="2096"/>
    <b v="0"/>
    <n v="14"/>
    <b v="1"/>
    <s v="music/indie rock"/>
    <x v="4"/>
    <s v="indie rock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x v="2097"/>
    <b v="0"/>
    <n v="38"/>
    <b v="1"/>
    <s v="music/indie rock"/>
    <x v="4"/>
    <s v="indie rock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x v="2098"/>
    <b v="0"/>
    <n v="32"/>
    <b v="1"/>
    <s v="music/indie rock"/>
    <x v="4"/>
    <s v="indie rock"/>
    <n v="188.13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x v="2099"/>
    <b v="0"/>
    <n v="63"/>
    <b v="1"/>
    <s v="music/indie rock"/>
    <x v="4"/>
    <s v="indie rock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x v="2100"/>
    <b v="0"/>
    <n v="27"/>
    <b v="1"/>
    <s v="music/indie rock"/>
    <x v="4"/>
    <s v="indie rock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x v="2101"/>
    <b v="0"/>
    <n v="44"/>
    <b v="1"/>
    <s v="music/indie rock"/>
    <x v="4"/>
    <s v="indie rock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x v="2102"/>
    <b v="0"/>
    <n v="38"/>
    <b v="1"/>
    <s v="music/indie rock"/>
    <x v="4"/>
    <s v="indie rock"/>
    <n v="35.79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x v="2103"/>
    <b v="0"/>
    <n v="115"/>
    <b v="1"/>
    <s v="music/indie rock"/>
    <x v="4"/>
    <s v="indie rock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x v="2104"/>
    <b v="0"/>
    <n v="37"/>
    <b v="1"/>
    <s v="music/indie rock"/>
    <x v="4"/>
    <s v="indie rock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x v="2105"/>
    <b v="0"/>
    <n v="99"/>
    <b v="1"/>
    <s v="music/indie rock"/>
    <x v="4"/>
    <s v="indie rock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x v="2106"/>
    <b v="0"/>
    <n v="44"/>
    <b v="1"/>
    <s v="music/indie rock"/>
    <x v="4"/>
    <s v="indie rock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x v="2107"/>
    <b v="0"/>
    <n v="58"/>
    <b v="1"/>
    <s v="music/indie rock"/>
    <x v="4"/>
    <s v="indie rock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x v="2108"/>
    <b v="0"/>
    <n v="191"/>
    <b v="1"/>
    <s v="music/indie rock"/>
    <x v="4"/>
    <s v="indie rock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x v="2109"/>
    <b v="0"/>
    <n v="40"/>
    <b v="1"/>
    <s v="music/indie rock"/>
    <x v="4"/>
    <s v="indie rock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x v="2110"/>
    <b v="0"/>
    <n v="38"/>
    <b v="1"/>
    <s v="music/indie rock"/>
    <x v="4"/>
    <s v="indie rock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x v="2111"/>
    <b v="0"/>
    <n v="39"/>
    <b v="1"/>
    <s v="music/indie rock"/>
    <x v="4"/>
    <s v="indie rock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x v="2112"/>
    <b v="0"/>
    <n v="11"/>
    <b v="1"/>
    <s v="music/indie rock"/>
    <x v="4"/>
    <s v="indie rock"/>
    <n v="27.27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x v="2113"/>
    <b v="0"/>
    <n v="107"/>
    <b v="1"/>
    <s v="music/indie rock"/>
    <x v="4"/>
    <s v="indie rock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x v="2114"/>
    <b v="0"/>
    <n v="147"/>
    <b v="1"/>
    <s v="music/indie rock"/>
    <x v="4"/>
    <s v="indie rock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x v="2115"/>
    <b v="0"/>
    <n v="36"/>
    <b v="1"/>
    <s v="music/indie rock"/>
    <x v="4"/>
    <s v="indie rock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x v="2116"/>
    <b v="0"/>
    <n v="92"/>
    <b v="1"/>
    <s v="music/indie rock"/>
    <x v="4"/>
    <s v="indie rock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x v="2117"/>
    <b v="0"/>
    <n v="35"/>
    <b v="1"/>
    <s v="music/indie rock"/>
    <x v="4"/>
    <s v="indie rock"/>
    <n v="50.66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x v="2118"/>
    <b v="0"/>
    <n v="17"/>
    <b v="1"/>
    <s v="music/indie rock"/>
    <x v="4"/>
    <s v="indie rock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x v="2119"/>
    <b v="0"/>
    <n v="22"/>
    <b v="1"/>
    <s v="music/indie rock"/>
    <x v="4"/>
    <s v="indie rock"/>
    <n v="91.59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x v="2120"/>
    <b v="0"/>
    <n v="69"/>
    <b v="1"/>
    <s v="music/indie rock"/>
    <x v="4"/>
    <s v="indie rock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x v="2121"/>
    <b v="0"/>
    <n v="10"/>
    <b v="0"/>
    <s v="games/video games"/>
    <x v="6"/>
    <s v="video games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x v="2122"/>
    <b v="0"/>
    <n v="3"/>
    <b v="0"/>
    <s v="games/video games"/>
    <x v="6"/>
    <s v="video games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x v="2123"/>
    <b v="0"/>
    <n v="5"/>
    <b v="0"/>
    <s v="games/video games"/>
    <x v="6"/>
    <s v="video games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x v="2124"/>
    <b v="0"/>
    <n v="5"/>
    <b v="0"/>
    <s v="games/video games"/>
    <x v="6"/>
    <s v="video games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x v="2125"/>
    <b v="0"/>
    <n v="27"/>
    <b v="0"/>
    <s v="games/video games"/>
    <x v="6"/>
    <s v="video games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x v="2126"/>
    <b v="0"/>
    <n v="2"/>
    <b v="0"/>
    <s v="games/video games"/>
    <x v="6"/>
    <s v="video games"/>
    <n v="5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x v="2127"/>
    <b v="0"/>
    <n v="236"/>
    <b v="0"/>
    <s v="games/video games"/>
    <x v="6"/>
    <s v="video games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x v="2128"/>
    <b v="0"/>
    <n v="1"/>
    <b v="0"/>
    <s v="games/video games"/>
    <x v="6"/>
    <s v="video games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x v="2129"/>
    <b v="0"/>
    <n v="12"/>
    <b v="0"/>
    <s v="games/video games"/>
    <x v="6"/>
    <s v="video games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x v="2130"/>
    <b v="0"/>
    <n v="4"/>
    <b v="0"/>
    <s v="games/video games"/>
    <x v="6"/>
    <s v="video games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x v="2131"/>
    <b v="0"/>
    <n v="3"/>
    <b v="0"/>
    <s v="games/video games"/>
    <x v="6"/>
    <s v="video games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x v="2132"/>
    <b v="0"/>
    <n v="99"/>
    <b v="0"/>
    <s v="games/video games"/>
    <x v="6"/>
    <s v="video games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x v="2133"/>
    <b v="0"/>
    <n v="3"/>
    <b v="0"/>
    <s v="games/video games"/>
    <x v="6"/>
    <s v="video games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x v="2134"/>
    <b v="0"/>
    <n v="3"/>
    <b v="0"/>
    <s v="games/video games"/>
    <x v="6"/>
    <s v="video games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x v="2135"/>
    <b v="0"/>
    <n v="22"/>
    <b v="0"/>
    <s v="games/video games"/>
    <x v="6"/>
    <s v="video games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x v="2136"/>
    <b v="0"/>
    <n v="4"/>
    <b v="0"/>
    <s v="games/video games"/>
    <x v="6"/>
    <s v="video games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x v="2137"/>
    <b v="0"/>
    <n v="534"/>
    <b v="0"/>
    <s v="games/video games"/>
    <x v="6"/>
    <s v="video games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x v="2138"/>
    <b v="0"/>
    <n v="12"/>
    <b v="0"/>
    <s v="games/video games"/>
    <x v="6"/>
    <s v="video games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x v="2139"/>
    <b v="0"/>
    <n v="56"/>
    <b v="0"/>
    <s v="games/video games"/>
    <x v="6"/>
    <s v="video games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x v="2140"/>
    <b v="0"/>
    <n v="11"/>
    <b v="0"/>
    <s v="games/video games"/>
    <x v="6"/>
    <s v="video games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x v="2141"/>
    <b v="0"/>
    <n v="0"/>
    <b v="0"/>
    <s v="games/video games"/>
    <x v="6"/>
    <s v="video games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x v="2142"/>
    <b v="0"/>
    <n v="12"/>
    <b v="0"/>
    <s v="games/video games"/>
    <x v="6"/>
    <s v="video games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x v="2143"/>
    <b v="0"/>
    <n v="5"/>
    <b v="0"/>
    <s v="games/video games"/>
    <x v="6"/>
    <s v="video games"/>
    <n v="45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x v="2144"/>
    <b v="0"/>
    <n v="24"/>
    <b v="0"/>
    <s v="games/video games"/>
    <x v="6"/>
    <s v="video games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x v="2145"/>
    <b v="0"/>
    <n v="89"/>
    <b v="0"/>
    <s v="games/video games"/>
    <x v="6"/>
    <s v="video games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x v="2146"/>
    <b v="0"/>
    <n v="1"/>
    <b v="0"/>
    <s v="games/video games"/>
    <x v="6"/>
    <s v="video games"/>
    <n v="1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x v="2147"/>
    <b v="0"/>
    <n v="55"/>
    <b v="0"/>
    <s v="games/video games"/>
    <x v="6"/>
    <s v="video games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x v="2148"/>
    <b v="0"/>
    <n v="2"/>
    <b v="0"/>
    <s v="games/video games"/>
    <x v="6"/>
    <s v="video games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x v="2149"/>
    <b v="0"/>
    <n v="0"/>
    <b v="0"/>
    <s v="games/video games"/>
    <x v="6"/>
    <s v="video games"/>
    <n v="0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x v="2150"/>
    <b v="0"/>
    <n v="4"/>
    <b v="0"/>
    <s v="games/video games"/>
    <x v="6"/>
    <s v="video games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x v="2151"/>
    <b v="0"/>
    <n v="6"/>
    <b v="0"/>
    <s v="games/video games"/>
    <x v="6"/>
    <s v="video games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x v="2152"/>
    <b v="0"/>
    <n v="4"/>
    <b v="0"/>
    <s v="games/video games"/>
    <x v="6"/>
    <s v="video games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x v="2153"/>
    <b v="0"/>
    <n v="4"/>
    <b v="0"/>
    <s v="games/video games"/>
    <x v="6"/>
    <s v="video games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x v="2154"/>
    <b v="0"/>
    <n v="2"/>
    <b v="0"/>
    <s v="games/video games"/>
    <x v="6"/>
    <s v="video games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x v="2155"/>
    <b v="0"/>
    <n v="5"/>
    <b v="0"/>
    <s v="games/video games"/>
    <x v="6"/>
    <s v="video games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x v="2156"/>
    <b v="0"/>
    <n v="83"/>
    <b v="0"/>
    <s v="games/video games"/>
    <x v="6"/>
    <s v="video games"/>
    <n v="17.989999999999998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x v="2157"/>
    <b v="0"/>
    <n v="57"/>
    <b v="0"/>
    <s v="games/video games"/>
    <x v="6"/>
    <s v="video games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x v="2158"/>
    <b v="0"/>
    <n v="311"/>
    <b v="0"/>
    <s v="games/video games"/>
    <x v="6"/>
    <s v="video games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x v="2159"/>
    <b v="0"/>
    <n v="2"/>
    <b v="0"/>
    <s v="games/video games"/>
    <x v="6"/>
    <s v="video games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x v="2160"/>
    <b v="0"/>
    <n v="16"/>
    <b v="0"/>
    <s v="games/video games"/>
    <x v="6"/>
    <s v="video games"/>
    <n v="5.31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x v="2161"/>
    <b v="0"/>
    <n v="13"/>
    <b v="1"/>
    <s v="music/rock"/>
    <x v="4"/>
    <s v="rock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x v="2162"/>
    <b v="0"/>
    <n v="58"/>
    <b v="1"/>
    <s v="music/rock"/>
    <x v="4"/>
    <s v="rock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x v="2163"/>
    <b v="0"/>
    <n v="44"/>
    <b v="1"/>
    <s v="music/rock"/>
    <x v="4"/>
    <s v="rock"/>
    <n v="75.11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x v="2164"/>
    <b v="0"/>
    <n v="83"/>
    <b v="1"/>
    <s v="music/rock"/>
    <x v="4"/>
    <s v="rock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x v="2165"/>
    <b v="0"/>
    <n v="117"/>
    <b v="1"/>
    <s v="music/rock"/>
    <x v="4"/>
    <s v="rock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x v="2166"/>
    <b v="0"/>
    <n v="32"/>
    <b v="1"/>
    <s v="music/rock"/>
    <x v="4"/>
    <s v="rock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x v="2167"/>
    <b v="0"/>
    <n v="8"/>
    <b v="1"/>
    <s v="music/rock"/>
    <x v="4"/>
    <s v="rock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x v="2168"/>
    <b v="0"/>
    <n v="340"/>
    <b v="1"/>
    <s v="music/rock"/>
    <x v="4"/>
    <s v="rock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x v="2169"/>
    <b v="0"/>
    <n v="7"/>
    <b v="1"/>
    <s v="music/rock"/>
    <x v="4"/>
    <s v="rock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x v="2170"/>
    <b v="0"/>
    <n v="19"/>
    <b v="1"/>
    <s v="music/rock"/>
    <x v="4"/>
    <s v="rock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x v="2171"/>
    <b v="0"/>
    <n v="47"/>
    <b v="1"/>
    <s v="music/rock"/>
    <x v="4"/>
    <s v="rock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x v="2172"/>
    <b v="0"/>
    <n v="13"/>
    <b v="1"/>
    <s v="music/rock"/>
    <x v="4"/>
    <s v="rock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x v="2173"/>
    <b v="0"/>
    <n v="90"/>
    <b v="1"/>
    <s v="music/rock"/>
    <x v="4"/>
    <s v="rock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x v="2174"/>
    <b v="0"/>
    <n v="63"/>
    <b v="1"/>
    <s v="music/rock"/>
    <x v="4"/>
    <s v="rock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x v="2175"/>
    <b v="0"/>
    <n v="26"/>
    <b v="1"/>
    <s v="music/rock"/>
    <x v="4"/>
    <s v="rock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x v="2176"/>
    <b v="0"/>
    <n v="71"/>
    <b v="1"/>
    <s v="music/rock"/>
    <x v="4"/>
    <s v="rock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x v="2177"/>
    <b v="0"/>
    <n v="38"/>
    <b v="1"/>
    <s v="music/rock"/>
    <x v="4"/>
    <s v="rock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x v="2178"/>
    <b v="0"/>
    <n v="859"/>
    <b v="1"/>
    <s v="music/rock"/>
    <x v="4"/>
    <s v="rock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x v="2179"/>
    <b v="0"/>
    <n v="21"/>
    <b v="1"/>
    <s v="music/rock"/>
    <x v="4"/>
    <s v="rock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x v="2180"/>
    <b v="0"/>
    <n v="78"/>
    <b v="1"/>
    <s v="music/rock"/>
    <x v="4"/>
    <s v="rock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x v="2181"/>
    <b v="0"/>
    <n v="53"/>
    <b v="1"/>
    <s v="games/tabletop games"/>
    <x v="6"/>
    <s v="tabletop games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x v="2182"/>
    <b v="0"/>
    <n v="356"/>
    <b v="1"/>
    <s v="games/tabletop games"/>
    <x v="6"/>
    <s v="tabletop games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x v="2183"/>
    <b v="0"/>
    <n v="279"/>
    <b v="1"/>
    <s v="games/tabletop games"/>
    <x v="6"/>
    <s v="tabletop games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x v="2184"/>
    <b v="1"/>
    <n v="266"/>
    <b v="1"/>
    <s v="games/tabletop games"/>
    <x v="6"/>
    <s v="tabletop games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x v="2185"/>
    <b v="0"/>
    <n v="623"/>
    <b v="1"/>
    <s v="games/tabletop games"/>
    <x v="6"/>
    <s v="tabletop games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x v="2186"/>
    <b v="0"/>
    <n v="392"/>
    <b v="1"/>
    <s v="games/tabletop games"/>
    <x v="6"/>
    <s v="tabletop games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x v="2187"/>
    <b v="1"/>
    <n v="3562"/>
    <b v="1"/>
    <s v="games/tabletop games"/>
    <x v="6"/>
    <s v="tabletop games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x v="2188"/>
    <b v="0"/>
    <n v="514"/>
    <b v="1"/>
    <s v="games/tabletop games"/>
    <x v="6"/>
    <s v="tabletop games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x v="2189"/>
    <b v="0"/>
    <n v="88"/>
    <b v="1"/>
    <s v="games/tabletop games"/>
    <x v="6"/>
    <s v="tabletop games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x v="2190"/>
    <b v="0"/>
    <n v="537"/>
    <b v="1"/>
    <s v="games/tabletop games"/>
    <x v="6"/>
    <s v="tabletop games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x v="2191"/>
    <b v="0"/>
    <n v="25"/>
    <b v="1"/>
    <s v="games/tabletop games"/>
    <x v="6"/>
    <s v="tabletop games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x v="2192"/>
    <b v="0"/>
    <n v="3238"/>
    <b v="1"/>
    <s v="games/tabletop games"/>
    <x v="6"/>
    <s v="tabletop games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x v="2193"/>
    <b v="0"/>
    <n v="897"/>
    <b v="1"/>
    <s v="games/tabletop games"/>
    <x v="6"/>
    <s v="tabletop games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x v="2194"/>
    <b v="0"/>
    <n v="878"/>
    <b v="1"/>
    <s v="games/tabletop games"/>
    <x v="6"/>
    <s v="tabletop games"/>
    <n v="61.2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x v="2195"/>
    <b v="0"/>
    <n v="115"/>
    <b v="1"/>
    <s v="games/tabletop games"/>
    <x v="6"/>
    <s v="tabletop games"/>
    <n v="48.13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x v="2196"/>
    <b v="0"/>
    <n v="234"/>
    <b v="1"/>
    <s v="games/tabletop games"/>
    <x v="6"/>
    <s v="tabletop games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x v="2197"/>
    <b v="0"/>
    <n v="4330"/>
    <b v="1"/>
    <s v="games/tabletop games"/>
    <x v="6"/>
    <s v="tabletop games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x v="2198"/>
    <b v="0"/>
    <n v="651"/>
    <b v="1"/>
    <s v="games/tabletop games"/>
    <x v="6"/>
    <s v="tabletop games"/>
    <n v="81.650000000000006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x v="2199"/>
    <b v="1"/>
    <n v="251"/>
    <b v="1"/>
    <s v="games/tabletop games"/>
    <x v="6"/>
    <s v="tabletop games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x v="2200"/>
    <b v="0"/>
    <n v="263"/>
    <b v="1"/>
    <s v="games/tabletop games"/>
    <x v="6"/>
    <s v="tabletop games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x v="2201"/>
    <b v="0"/>
    <n v="28"/>
    <b v="1"/>
    <s v="music/electronic music"/>
    <x v="4"/>
    <s v="electronic music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x v="2202"/>
    <b v="0"/>
    <n v="721"/>
    <b v="1"/>
    <s v="music/electronic music"/>
    <x v="4"/>
    <s v="electronic music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x v="2203"/>
    <b v="0"/>
    <n v="50"/>
    <b v="1"/>
    <s v="music/electronic music"/>
    <x v="4"/>
    <s v="electronic music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x v="2204"/>
    <b v="0"/>
    <n v="73"/>
    <b v="1"/>
    <s v="music/electronic music"/>
    <x v="4"/>
    <s v="electronic music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x v="2205"/>
    <b v="0"/>
    <n v="27"/>
    <b v="1"/>
    <s v="music/electronic music"/>
    <x v="4"/>
    <s v="electronic music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x v="2206"/>
    <b v="0"/>
    <n v="34"/>
    <b v="1"/>
    <s v="music/electronic music"/>
    <x v="4"/>
    <s v="electronic music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x v="2207"/>
    <b v="0"/>
    <n v="7"/>
    <b v="1"/>
    <s v="music/electronic music"/>
    <x v="4"/>
    <s v="electronic music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x v="2208"/>
    <b v="0"/>
    <n v="24"/>
    <b v="1"/>
    <s v="music/electronic music"/>
    <x v="4"/>
    <s v="electronic music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x v="2209"/>
    <b v="0"/>
    <n v="15"/>
    <b v="1"/>
    <s v="music/electronic music"/>
    <x v="4"/>
    <s v="electronic music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x v="2210"/>
    <b v="0"/>
    <n v="72"/>
    <b v="1"/>
    <s v="music/electronic music"/>
    <x v="4"/>
    <s v="electronic music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x v="2211"/>
    <b v="0"/>
    <n v="120"/>
    <b v="1"/>
    <s v="music/electronic music"/>
    <x v="4"/>
    <s v="electronic music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x v="2212"/>
    <b v="0"/>
    <n v="123"/>
    <b v="1"/>
    <s v="music/electronic music"/>
    <x v="4"/>
    <s v="electronic music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x v="2213"/>
    <b v="0"/>
    <n v="1"/>
    <b v="1"/>
    <s v="music/electronic music"/>
    <x v="4"/>
    <s v="electronic music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x v="2214"/>
    <b v="0"/>
    <n v="24"/>
    <b v="1"/>
    <s v="music/electronic music"/>
    <x v="4"/>
    <s v="electronic music"/>
    <n v="73.13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x v="2215"/>
    <b v="0"/>
    <n v="33"/>
    <b v="1"/>
    <s v="music/electronic music"/>
    <x v="4"/>
    <s v="electronic music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x v="2216"/>
    <b v="0"/>
    <n v="14"/>
    <b v="1"/>
    <s v="music/electronic music"/>
    <x v="4"/>
    <s v="electronic music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x v="2217"/>
    <b v="0"/>
    <n v="9"/>
    <b v="1"/>
    <s v="music/electronic music"/>
    <x v="4"/>
    <s v="electronic music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x v="2218"/>
    <b v="0"/>
    <n v="76"/>
    <b v="1"/>
    <s v="music/electronic music"/>
    <x v="4"/>
    <s v="electronic music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x v="2219"/>
    <b v="0"/>
    <n v="19"/>
    <b v="1"/>
    <s v="music/electronic music"/>
    <x v="4"/>
    <s v="electronic music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x v="2220"/>
    <b v="0"/>
    <n v="69"/>
    <b v="1"/>
    <s v="music/electronic music"/>
    <x v="4"/>
    <s v="electronic music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x v="2221"/>
    <b v="0"/>
    <n v="218"/>
    <b v="1"/>
    <s v="games/tabletop games"/>
    <x v="6"/>
    <s v="tabletop games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x v="2222"/>
    <b v="0"/>
    <n v="30"/>
    <b v="1"/>
    <s v="games/tabletop games"/>
    <x v="6"/>
    <s v="tabletop games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x v="2223"/>
    <b v="0"/>
    <n v="100"/>
    <b v="1"/>
    <s v="games/tabletop games"/>
    <x v="6"/>
    <s v="tabletop games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x v="2224"/>
    <b v="0"/>
    <n v="296"/>
    <b v="1"/>
    <s v="games/tabletop games"/>
    <x v="6"/>
    <s v="tabletop games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x v="2225"/>
    <b v="0"/>
    <n v="1204"/>
    <b v="1"/>
    <s v="games/tabletop games"/>
    <x v="6"/>
    <s v="tabletop games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x v="2226"/>
    <b v="0"/>
    <n v="321"/>
    <b v="1"/>
    <s v="games/tabletop games"/>
    <x v="6"/>
    <s v="tabletop games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x v="2227"/>
    <b v="0"/>
    <n v="301"/>
    <b v="1"/>
    <s v="games/tabletop games"/>
    <x v="6"/>
    <s v="tabletop games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x v="2228"/>
    <b v="0"/>
    <n v="144"/>
    <b v="1"/>
    <s v="games/tabletop games"/>
    <x v="6"/>
    <s v="tabletop games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x v="2229"/>
    <b v="0"/>
    <n v="539"/>
    <b v="1"/>
    <s v="games/tabletop games"/>
    <x v="6"/>
    <s v="tabletop games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x v="2230"/>
    <b v="0"/>
    <n v="498"/>
    <b v="1"/>
    <s v="games/tabletop games"/>
    <x v="6"/>
    <s v="tabletop games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x v="2231"/>
    <b v="0"/>
    <n v="1113"/>
    <b v="1"/>
    <s v="games/tabletop games"/>
    <x v="6"/>
    <s v="tabletop games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x v="2232"/>
    <b v="0"/>
    <n v="988"/>
    <b v="1"/>
    <s v="games/tabletop games"/>
    <x v="6"/>
    <s v="tabletop games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x v="2233"/>
    <b v="0"/>
    <n v="391"/>
    <b v="1"/>
    <s v="games/tabletop games"/>
    <x v="6"/>
    <s v="tabletop games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x v="2234"/>
    <b v="0"/>
    <n v="28"/>
    <b v="1"/>
    <s v="games/tabletop games"/>
    <x v="6"/>
    <s v="tabletop games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x v="2235"/>
    <b v="0"/>
    <n v="147"/>
    <b v="1"/>
    <s v="games/tabletop games"/>
    <x v="6"/>
    <s v="tabletop games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x v="2236"/>
    <b v="0"/>
    <n v="680"/>
    <b v="1"/>
    <s v="games/tabletop games"/>
    <x v="6"/>
    <s v="tabletop games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x v="2237"/>
    <b v="0"/>
    <n v="983"/>
    <b v="1"/>
    <s v="games/tabletop games"/>
    <x v="6"/>
    <s v="tabletop games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x v="2238"/>
    <b v="0"/>
    <n v="79"/>
    <b v="1"/>
    <s v="games/tabletop games"/>
    <x v="6"/>
    <s v="tabletop games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x v="2239"/>
    <b v="0"/>
    <n v="426"/>
    <b v="1"/>
    <s v="games/tabletop games"/>
    <x v="6"/>
    <s v="tabletop games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x v="2240"/>
    <b v="0"/>
    <n v="96"/>
    <b v="1"/>
    <s v="games/tabletop games"/>
    <x v="6"/>
    <s v="tabletop games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x v="2241"/>
    <b v="0"/>
    <n v="163"/>
    <b v="1"/>
    <s v="games/tabletop games"/>
    <x v="6"/>
    <s v="tabletop games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x v="2242"/>
    <b v="0"/>
    <n v="2525"/>
    <b v="1"/>
    <s v="games/tabletop games"/>
    <x v="6"/>
    <s v="tabletop games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x v="2243"/>
    <b v="0"/>
    <n v="2035"/>
    <b v="1"/>
    <s v="games/tabletop games"/>
    <x v="6"/>
    <s v="tabletop games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x v="2244"/>
    <b v="0"/>
    <n v="290"/>
    <b v="1"/>
    <s v="games/tabletop games"/>
    <x v="6"/>
    <s v="tabletop games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x v="2245"/>
    <b v="0"/>
    <n v="1980"/>
    <b v="1"/>
    <s v="games/tabletop games"/>
    <x v="6"/>
    <s v="tabletop games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x v="2246"/>
    <b v="0"/>
    <n v="57"/>
    <b v="1"/>
    <s v="games/tabletop games"/>
    <x v="6"/>
    <s v="tabletop games"/>
    <n v="43.91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x v="2247"/>
    <b v="0"/>
    <n v="380"/>
    <b v="1"/>
    <s v="games/tabletop games"/>
    <x v="6"/>
    <s v="tabletop games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x v="2248"/>
    <b v="0"/>
    <n v="128"/>
    <b v="1"/>
    <s v="games/tabletop games"/>
    <x v="6"/>
    <s v="tabletop games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x v="2249"/>
    <b v="0"/>
    <n v="180"/>
    <b v="1"/>
    <s v="games/tabletop games"/>
    <x v="6"/>
    <s v="tabletop games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x v="2250"/>
    <b v="0"/>
    <n v="571"/>
    <b v="1"/>
    <s v="games/tabletop games"/>
    <x v="6"/>
    <s v="tabletop games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x v="2251"/>
    <b v="0"/>
    <n v="480"/>
    <b v="1"/>
    <s v="games/tabletop games"/>
    <x v="6"/>
    <s v="tabletop games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x v="2252"/>
    <b v="0"/>
    <n v="249"/>
    <b v="1"/>
    <s v="games/tabletop games"/>
    <x v="6"/>
    <s v="tabletop games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x v="2253"/>
    <b v="0"/>
    <n v="84"/>
    <b v="1"/>
    <s v="games/tabletop games"/>
    <x v="6"/>
    <s v="tabletop games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x v="2254"/>
    <b v="0"/>
    <n v="197"/>
    <b v="1"/>
    <s v="games/tabletop games"/>
    <x v="6"/>
    <s v="tabletop games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x v="2255"/>
    <b v="0"/>
    <n v="271"/>
    <b v="1"/>
    <s v="games/tabletop games"/>
    <x v="6"/>
    <s v="tabletop games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x v="2256"/>
    <b v="0"/>
    <n v="50"/>
    <b v="1"/>
    <s v="games/tabletop games"/>
    <x v="6"/>
    <s v="tabletop games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x v="2257"/>
    <b v="0"/>
    <n v="169"/>
    <b v="1"/>
    <s v="games/tabletop games"/>
    <x v="6"/>
    <s v="tabletop games"/>
    <n v="94.1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x v="2258"/>
    <b v="0"/>
    <n v="205"/>
    <b v="1"/>
    <s v="games/tabletop games"/>
    <x v="6"/>
    <s v="tabletop games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x v="2259"/>
    <b v="0"/>
    <n v="206"/>
    <b v="1"/>
    <s v="games/tabletop games"/>
    <x v="6"/>
    <s v="tabletop games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x v="2260"/>
    <b v="0"/>
    <n v="84"/>
    <b v="1"/>
    <s v="games/tabletop games"/>
    <x v="6"/>
    <s v="tabletop games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x v="2261"/>
    <b v="0"/>
    <n v="210"/>
    <b v="1"/>
    <s v="games/tabletop games"/>
    <x v="6"/>
    <s v="tabletop games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x v="2262"/>
    <b v="0"/>
    <n v="181"/>
    <b v="1"/>
    <s v="games/tabletop games"/>
    <x v="6"/>
    <s v="tabletop games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x v="2263"/>
    <b v="0"/>
    <n v="60"/>
    <b v="1"/>
    <s v="games/tabletop games"/>
    <x v="6"/>
    <s v="tabletop games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x v="2264"/>
    <b v="0"/>
    <n v="445"/>
    <b v="1"/>
    <s v="games/tabletop games"/>
    <x v="6"/>
    <s v="tabletop games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x v="2265"/>
    <b v="0"/>
    <n v="17"/>
    <b v="1"/>
    <s v="games/tabletop games"/>
    <x v="6"/>
    <s v="tabletop games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x v="2266"/>
    <b v="0"/>
    <n v="194"/>
    <b v="1"/>
    <s v="games/tabletop games"/>
    <x v="6"/>
    <s v="tabletop games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x v="2267"/>
    <b v="0"/>
    <n v="404"/>
    <b v="1"/>
    <s v="games/tabletop games"/>
    <x v="6"/>
    <s v="tabletop games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x v="2268"/>
    <b v="0"/>
    <n v="194"/>
    <b v="1"/>
    <s v="games/tabletop games"/>
    <x v="6"/>
    <s v="tabletop games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x v="2269"/>
    <b v="0"/>
    <n v="902"/>
    <b v="1"/>
    <s v="games/tabletop games"/>
    <x v="6"/>
    <s v="tabletop games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x v="2270"/>
    <b v="0"/>
    <n v="1670"/>
    <b v="1"/>
    <s v="games/tabletop games"/>
    <x v="6"/>
    <s v="tabletop games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x v="2271"/>
    <b v="0"/>
    <n v="1328"/>
    <b v="1"/>
    <s v="games/tabletop games"/>
    <x v="6"/>
    <s v="tabletop games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x v="2272"/>
    <b v="0"/>
    <n v="944"/>
    <b v="1"/>
    <s v="games/tabletop games"/>
    <x v="6"/>
    <s v="tabletop games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x v="2273"/>
    <b v="0"/>
    <n v="147"/>
    <b v="1"/>
    <s v="games/tabletop games"/>
    <x v="6"/>
    <s v="tabletop games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x v="2274"/>
    <b v="0"/>
    <n v="99"/>
    <b v="1"/>
    <s v="games/tabletop games"/>
    <x v="6"/>
    <s v="tabletop games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x v="2275"/>
    <b v="0"/>
    <n v="79"/>
    <b v="1"/>
    <s v="games/tabletop games"/>
    <x v="6"/>
    <s v="tabletop games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x v="2276"/>
    <b v="0"/>
    <n v="75"/>
    <b v="1"/>
    <s v="games/tabletop games"/>
    <x v="6"/>
    <s v="tabletop games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x v="2277"/>
    <b v="0"/>
    <n v="207"/>
    <b v="1"/>
    <s v="games/tabletop games"/>
    <x v="6"/>
    <s v="tabletop games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x v="2278"/>
    <b v="0"/>
    <n v="102"/>
    <b v="1"/>
    <s v="games/tabletop games"/>
    <x v="6"/>
    <s v="tabletop games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x v="2279"/>
    <b v="0"/>
    <n v="32"/>
    <b v="1"/>
    <s v="games/tabletop games"/>
    <x v="6"/>
    <s v="tabletop games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x v="2280"/>
    <b v="0"/>
    <n v="480"/>
    <b v="1"/>
    <s v="games/tabletop games"/>
    <x v="6"/>
    <s v="tabletop games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x v="2281"/>
    <b v="0"/>
    <n v="11"/>
    <b v="1"/>
    <s v="music/rock"/>
    <x v="4"/>
    <s v="rock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x v="2282"/>
    <b v="0"/>
    <n v="12"/>
    <b v="1"/>
    <s v="music/rock"/>
    <x v="4"/>
    <s v="rock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x v="2283"/>
    <b v="0"/>
    <n v="48"/>
    <b v="1"/>
    <s v="music/rock"/>
    <x v="4"/>
    <s v="rock"/>
    <n v="63.03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x v="2284"/>
    <b v="0"/>
    <n v="59"/>
    <b v="1"/>
    <s v="music/rock"/>
    <x v="4"/>
    <s v="rock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x v="2285"/>
    <b v="0"/>
    <n v="79"/>
    <b v="1"/>
    <s v="music/rock"/>
    <x v="4"/>
    <s v="rock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x v="2286"/>
    <b v="0"/>
    <n v="14"/>
    <b v="1"/>
    <s v="music/rock"/>
    <x v="4"/>
    <s v="rock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x v="2287"/>
    <b v="0"/>
    <n v="106"/>
    <b v="1"/>
    <s v="music/rock"/>
    <x v="4"/>
    <s v="rock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x v="2288"/>
    <b v="0"/>
    <n v="25"/>
    <b v="1"/>
    <s v="music/rock"/>
    <x v="4"/>
    <s v="rock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x v="2289"/>
    <b v="0"/>
    <n v="25"/>
    <b v="1"/>
    <s v="music/rock"/>
    <x v="4"/>
    <s v="rock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x v="2290"/>
    <b v="0"/>
    <n v="29"/>
    <b v="1"/>
    <s v="music/rock"/>
    <x v="4"/>
    <s v="rock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x v="2291"/>
    <b v="0"/>
    <n v="43"/>
    <b v="1"/>
    <s v="music/rock"/>
    <x v="4"/>
    <s v="rock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x v="2292"/>
    <b v="0"/>
    <n v="46"/>
    <b v="1"/>
    <s v="music/rock"/>
    <x v="4"/>
    <s v="rock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x v="2293"/>
    <b v="0"/>
    <n v="27"/>
    <b v="1"/>
    <s v="music/rock"/>
    <x v="4"/>
    <s v="rock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x v="2294"/>
    <b v="0"/>
    <n v="112"/>
    <b v="1"/>
    <s v="music/rock"/>
    <x v="4"/>
    <s v="rock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x v="2295"/>
    <b v="0"/>
    <n v="34"/>
    <b v="1"/>
    <s v="music/rock"/>
    <x v="4"/>
    <s v="rock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x v="2296"/>
    <b v="0"/>
    <n v="145"/>
    <b v="1"/>
    <s v="music/rock"/>
    <x v="4"/>
    <s v="rock"/>
    <n v="71.97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x v="2297"/>
    <b v="0"/>
    <n v="19"/>
    <b v="1"/>
    <s v="music/rock"/>
    <x v="4"/>
    <s v="rock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x v="2298"/>
    <b v="0"/>
    <n v="288"/>
    <b v="1"/>
    <s v="music/rock"/>
    <x v="4"/>
    <s v="rock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x v="2299"/>
    <b v="0"/>
    <n v="14"/>
    <b v="1"/>
    <s v="music/rock"/>
    <x v="4"/>
    <s v="rock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x v="2300"/>
    <b v="0"/>
    <n v="7"/>
    <b v="1"/>
    <s v="music/rock"/>
    <x v="4"/>
    <s v="rock"/>
    <n v="115.71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x v="2301"/>
    <b v="1"/>
    <n v="211"/>
    <b v="1"/>
    <s v="music/indie rock"/>
    <x v="4"/>
    <s v="indie rock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x v="2302"/>
    <b v="1"/>
    <n v="85"/>
    <b v="1"/>
    <s v="music/indie rock"/>
    <x v="4"/>
    <s v="indie rock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x v="2303"/>
    <b v="1"/>
    <n v="103"/>
    <b v="1"/>
    <s v="music/indie rock"/>
    <x v="4"/>
    <s v="indie rock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x v="2304"/>
    <b v="1"/>
    <n v="113"/>
    <b v="1"/>
    <s v="music/indie rock"/>
    <x v="4"/>
    <s v="indie rock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x v="2305"/>
    <b v="1"/>
    <n v="167"/>
    <b v="1"/>
    <s v="music/indie rock"/>
    <x v="4"/>
    <s v="indie rock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x v="2306"/>
    <b v="1"/>
    <n v="73"/>
    <b v="1"/>
    <s v="music/indie rock"/>
    <x v="4"/>
    <s v="indie rock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x v="2307"/>
    <b v="1"/>
    <n v="75"/>
    <b v="1"/>
    <s v="music/indie rock"/>
    <x v="4"/>
    <s v="indie rock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x v="2308"/>
    <b v="1"/>
    <n v="614"/>
    <b v="1"/>
    <s v="music/indie rock"/>
    <x v="4"/>
    <s v="indie rock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x v="2309"/>
    <b v="1"/>
    <n v="107"/>
    <b v="1"/>
    <s v="music/indie rock"/>
    <x v="4"/>
    <s v="indie rock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x v="2310"/>
    <b v="1"/>
    <n v="1224"/>
    <b v="1"/>
    <s v="music/indie rock"/>
    <x v="4"/>
    <s v="indie rock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x v="2311"/>
    <b v="1"/>
    <n v="104"/>
    <b v="1"/>
    <s v="music/indie rock"/>
    <x v="4"/>
    <s v="indie rock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x v="2312"/>
    <b v="1"/>
    <n v="79"/>
    <b v="1"/>
    <s v="music/indie rock"/>
    <x v="4"/>
    <s v="indie rock"/>
    <n v="40.96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x v="2313"/>
    <b v="1"/>
    <n v="157"/>
    <b v="1"/>
    <s v="music/indie rock"/>
    <x v="4"/>
    <s v="indie rock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x v="2314"/>
    <b v="1"/>
    <n v="50"/>
    <b v="1"/>
    <s v="music/indie rock"/>
    <x v="4"/>
    <s v="indie rock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x v="2315"/>
    <b v="1"/>
    <n v="64"/>
    <b v="1"/>
    <s v="music/indie rock"/>
    <x v="4"/>
    <s v="indie rock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x v="2316"/>
    <b v="1"/>
    <n v="200"/>
    <b v="1"/>
    <s v="music/indie rock"/>
    <x v="4"/>
    <s v="indie rock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x v="2317"/>
    <b v="1"/>
    <n v="22"/>
    <b v="1"/>
    <s v="music/indie rock"/>
    <x v="4"/>
    <s v="indie rock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x v="2318"/>
    <b v="1"/>
    <n v="163"/>
    <b v="1"/>
    <s v="music/indie rock"/>
    <x v="4"/>
    <s v="indie rock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x v="2319"/>
    <b v="1"/>
    <n v="77"/>
    <b v="1"/>
    <s v="music/indie rock"/>
    <x v="4"/>
    <s v="indie rock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x v="2320"/>
    <b v="1"/>
    <n v="89"/>
    <b v="1"/>
    <s v="music/indie rock"/>
    <x v="4"/>
    <s v="indie rock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x v="2321"/>
    <b v="0"/>
    <n v="64"/>
    <b v="0"/>
    <s v="food/small batch"/>
    <x v="7"/>
    <s v="small batch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x v="2322"/>
    <b v="0"/>
    <n v="4"/>
    <b v="0"/>
    <s v="food/small batch"/>
    <x v="7"/>
    <s v="small batch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x v="2323"/>
    <b v="0"/>
    <n v="4"/>
    <b v="0"/>
    <s v="food/small batch"/>
    <x v="7"/>
    <s v="small batch"/>
    <n v="30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x v="2324"/>
    <b v="0"/>
    <n v="61"/>
    <b v="0"/>
    <s v="food/small batch"/>
    <x v="7"/>
    <s v="small batch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x v="2325"/>
    <b v="0"/>
    <n v="7"/>
    <b v="0"/>
    <s v="food/small batch"/>
    <x v="7"/>
    <s v="small batch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x v="2326"/>
    <b v="0"/>
    <n v="1"/>
    <b v="0"/>
    <s v="food/small batch"/>
    <x v="7"/>
    <s v="small batch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x v="2327"/>
    <b v="1"/>
    <n v="3355"/>
    <b v="1"/>
    <s v="food/small batch"/>
    <x v="7"/>
    <s v="small batch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x v="2328"/>
    <b v="1"/>
    <n v="537"/>
    <b v="1"/>
    <s v="food/small batch"/>
    <x v="7"/>
    <s v="small batch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x v="2329"/>
    <b v="1"/>
    <n v="125"/>
    <b v="1"/>
    <s v="food/small batch"/>
    <x v="7"/>
    <s v="small batch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x v="2330"/>
    <b v="1"/>
    <n v="163"/>
    <b v="1"/>
    <s v="food/small batch"/>
    <x v="7"/>
    <s v="small batch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x v="2331"/>
    <b v="1"/>
    <n v="283"/>
    <b v="1"/>
    <s v="food/small batch"/>
    <x v="7"/>
    <s v="small batch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x v="2332"/>
    <b v="1"/>
    <n v="352"/>
    <b v="1"/>
    <s v="food/small batch"/>
    <x v="7"/>
    <s v="small batch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x v="2333"/>
    <b v="1"/>
    <n v="94"/>
    <b v="1"/>
    <s v="food/small batch"/>
    <x v="7"/>
    <s v="small batch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x v="2334"/>
    <b v="1"/>
    <n v="67"/>
    <b v="1"/>
    <s v="food/small batch"/>
    <x v="7"/>
    <s v="small batch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x v="2335"/>
    <b v="1"/>
    <n v="221"/>
    <b v="1"/>
    <s v="food/small batch"/>
    <x v="7"/>
    <s v="small batch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x v="2336"/>
    <b v="1"/>
    <n v="2165"/>
    <b v="1"/>
    <s v="food/small batch"/>
    <x v="7"/>
    <s v="small batch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x v="2337"/>
    <b v="1"/>
    <n v="179"/>
    <b v="1"/>
    <s v="food/small batch"/>
    <x v="7"/>
    <s v="small batch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x v="2338"/>
    <b v="1"/>
    <n v="123"/>
    <b v="1"/>
    <s v="food/small batch"/>
    <x v="7"/>
    <s v="small batch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x v="2339"/>
    <b v="1"/>
    <n v="1104"/>
    <b v="1"/>
    <s v="food/small batch"/>
    <x v="7"/>
    <s v="small batch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x v="2340"/>
    <b v="1"/>
    <n v="403"/>
    <b v="1"/>
    <s v="food/small batch"/>
    <x v="7"/>
    <s v="small batch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x v="2341"/>
    <b v="0"/>
    <n v="0"/>
    <b v="0"/>
    <s v="technology/web"/>
    <x v="2"/>
    <s v="web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x v="2342"/>
    <b v="0"/>
    <n v="0"/>
    <b v="0"/>
    <s v="technology/web"/>
    <x v="2"/>
    <s v="web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x v="2343"/>
    <b v="0"/>
    <n v="1"/>
    <b v="0"/>
    <s v="technology/web"/>
    <x v="2"/>
    <s v="web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x v="2344"/>
    <b v="0"/>
    <n v="1"/>
    <b v="0"/>
    <s v="technology/web"/>
    <x v="2"/>
    <s v="web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x v="2345"/>
    <b v="0"/>
    <n v="0"/>
    <b v="0"/>
    <s v="technology/web"/>
    <x v="2"/>
    <s v="web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x v="2346"/>
    <b v="0"/>
    <n v="3"/>
    <b v="0"/>
    <s v="technology/web"/>
    <x v="2"/>
    <s v="web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x v="2347"/>
    <b v="0"/>
    <n v="1"/>
    <b v="0"/>
    <s v="technology/web"/>
    <x v="2"/>
    <s v="web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x v="2348"/>
    <b v="0"/>
    <n v="5"/>
    <b v="0"/>
    <s v="technology/web"/>
    <x v="2"/>
    <s v="web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x v="2349"/>
    <b v="0"/>
    <n v="0"/>
    <b v="0"/>
    <s v="technology/web"/>
    <x v="2"/>
    <s v="web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x v="2350"/>
    <b v="0"/>
    <n v="0"/>
    <b v="0"/>
    <s v="technology/web"/>
    <x v="2"/>
    <s v="web"/>
    <n v="0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x v="2351"/>
    <b v="0"/>
    <n v="7"/>
    <b v="0"/>
    <s v="technology/web"/>
    <x v="2"/>
    <s v="web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x v="2352"/>
    <b v="0"/>
    <n v="0"/>
    <b v="0"/>
    <s v="technology/web"/>
    <x v="2"/>
    <s v="web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x v="2353"/>
    <b v="0"/>
    <n v="0"/>
    <b v="0"/>
    <s v="technology/web"/>
    <x v="2"/>
    <s v="web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x v="2354"/>
    <b v="0"/>
    <n v="1"/>
    <b v="0"/>
    <s v="technology/web"/>
    <x v="2"/>
    <s v="web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x v="2355"/>
    <b v="0"/>
    <n v="2"/>
    <b v="0"/>
    <s v="technology/web"/>
    <x v="2"/>
    <s v="web"/>
    <n v="27.5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x v="2356"/>
    <b v="0"/>
    <n v="0"/>
    <b v="0"/>
    <s v="technology/web"/>
    <x v="2"/>
    <s v="web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x v="2357"/>
    <b v="0"/>
    <n v="0"/>
    <b v="0"/>
    <s v="technology/web"/>
    <x v="2"/>
    <s v="web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x v="2358"/>
    <b v="0"/>
    <n v="0"/>
    <b v="0"/>
    <s v="technology/web"/>
    <x v="2"/>
    <s v="web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x v="2359"/>
    <b v="0"/>
    <n v="3"/>
    <b v="0"/>
    <s v="technology/web"/>
    <x v="2"/>
    <s v="web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x v="2360"/>
    <b v="0"/>
    <n v="1"/>
    <b v="0"/>
    <s v="technology/web"/>
    <x v="2"/>
    <s v="web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x v="2361"/>
    <b v="0"/>
    <n v="0"/>
    <b v="0"/>
    <s v="technology/web"/>
    <x v="2"/>
    <s v="web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x v="2362"/>
    <b v="0"/>
    <n v="2"/>
    <b v="0"/>
    <s v="technology/web"/>
    <x v="2"/>
    <s v="web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x v="2363"/>
    <b v="0"/>
    <n v="0"/>
    <b v="0"/>
    <s v="technology/web"/>
    <x v="2"/>
    <s v="web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x v="2364"/>
    <b v="0"/>
    <n v="0"/>
    <b v="0"/>
    <s v="technology/web"/>
    <x v="2"/>
    <s v="web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x v="2365"/>
    <b v="0"/>
    <n v="0"/>
    <b v="0"/>
    <s v="technology/web"/>
    <x v="2"/>
    <s v="web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x v="2366"/>
    <b v="0"/>
    <n v="27"/>
    <b v="0"/>
    <s v="technology/web"/>
    <x v="2"/>
    <s v="web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x v="2367"/>
    <b v="0"/>
    <n v="14"/>
    <b v="0"/>
    <s v="technology/web"/>
    <x v="2"/>
    <s v="web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x v="2368"/>
    <b v="0"/>
    <n v="2"/>
    <b v="0"/>
    <s v="technology/web"/>
    <x v="2"/>
    <s v="web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x v="2369"/>
    <b v="0"/>
    <n v="0"/>
    <b v="0"/>
    <s v="technology/web"/>
    <x v="2"/>
    <s v="web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x v="2370"/>
    <b v="0"/>
    <n v="4"/>
    <b v="0"/>
    <s v="technology/web"/>
    <x v="2"/>
    <s v="web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x v="2371"/>
    <b v="0"/>
    <n v="0"/>
    <b v="0"/>
    <s v="technology/web"/>
    <x v="2"/>
    <s v="web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x v="2372"/>
    <b v="0"/>
    <n v="6"/>
    <b v="0"/>
    <s v="technology/web"/>
    <x v="2"/>
    <s v="web"/>
    <n v="30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x v="2373"/>
    <b v="0"/>
    <n v="1"/>
    <b v="0"/>
    <s v="technology/web"/>
    <x v="2"/>
    <s v="web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x v="2374"/>
    <b v="0"/>
    <n v="1"/>
    <b v="0"/>
    <s v="technology/web"/>
    <x v="2"/>
    <s v="web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x v="2375"/>
    <b v="0"/>
    <n v="0"/>
    <b v="0"/>
    <s v="technology/web"/>
    <x v="2"/>
    <s v="web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x v="2376"/>
    <b v="0"/>
    <n v="4"/>
    <b v="0"/>
    <s v="technology/web"/>
    <x v="2"/>
    <s v="web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x v="2377"/>
    <b v="0"/>
    <n v="0"/>
    <b v="0"/>
    <s v="technology/web"/>
    <x v="2"/>
    <s v="web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x v="2378"/>
    <b v="0"/>
    <n v="0"/>
    <b v="0"/>
    <s v="technology/web"/>
    <x v="2"/>
    <s v="web"/>
    <n v="0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x v="2379"/>
    <b v="0"/>
    <n v="0"/>
    <b v="0"/>
    <s v="technology/web"/>
    <x v="2"/>
    <s v="web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x v="2380"/>
    <b v="0"/>
    <n v="3"/>
    <b v="0"/>
    <s v="technology/web"/>
    <x v="2"/>
    <s v="web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x v="2381"/>
    <b v="0"/>
    <n v="7"/>
    <b v="0"/>
    <s v="technology/web"/>
    <x v="2"/>
    <s v="web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x v="2382"/>
    <b v="0"/>
    <n v="2"/>
    <b v="0"/>
    <s v="technology/web"/>
    <x v="2"/>
    <s v="web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x v="2383"/>
    <b v="0"/>
    <n v="3"/>
    <b v="0"/>
    <s v="technology/web"/>
    <x v="2"/>
    <s v="web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x v="2384"/>
    <b v="0"/>
    <n v="8"/>
    <b v="0"/>
    <s v="technology/web"/>
    <x v="2"/>
    <s v="web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x v="2385"/>
    <b v="0"/>
    <n v="7"/>
    <b v="0"/>
    <s v="technology/web"/>
    <x v="2"/>
    <s v="web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x v="2386"/>
    <b v="0"/>
    <n v="0"/>
    <b v="0"/>
    <s v="technology/web"/>
    <x v="2"/>
    <s v="web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x v="2387"/>
    <b v="0"/>
    <n v="3"/>
    <b v="0"/>
    <s v="technology/web"/>
    <x v="2"/>
    <s v="web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x v="2388"/>
    <b v="0"/>
    <n v="8"/>
    <b v="0"/>
    <s v="technology/web"/>
    <x v="2"/>
    <s v="web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x v="2389"/>
    <b v="0"/>
    <n v="1"/>
    <b v="0"/>
    <s v="technology/web"/>
    <x v="2"/>
    <s v="web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x v="2390"/>
    <b v="0"/>
    <n v="0"/>
    <b v="0"/>
    <s v="technology/web"/>
    <x v="2"/>
    <s v="web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x v="2391"/>
    <b v="0"/>
    <n v="1"/>
    <b v="0"/>
    <s v="technology/web"/>
    <x v="2"/>
    <s v="web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x v="2392"/>
    <b v="0"/>
    <n v="0"/>
    <b v="0"/>
    <s v="technology/web"/>
    <x v="2"/>
    <s v="web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x v="2393"/>
    <b v="0"/>
    <n v="1"/>
    <b v="0"/>
    <s v="technology/web"/>
    <x v="2"/>
    <s v="web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x v="2394"/>
    <b v="0"/>
    <n v="2"/>
    <b v="0"/>
    <s v="technology/web"/>
    <x v="2"/>
    <s v="web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x v="2395"/>
    <b v="0"/>
    <n v="0"/>
    <b v="0"/>
    <s v="technology/web"/>
    <x v="2"/>
    <s v="web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x v="2396"/>
    <b v="0"/>
    <n v="1"/>
    <b v="0"/>
    <s v="technology/web"/>
    <x v="2"/>
    <s v="web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x v="2397"/>
    <b v="0"/>
    <n v="0"/>
    <b v="0"/>
    <s v="technology/web"/>
    <x v="2"/>
    <s v="web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x v="2398"/>
    <b v="0"/>
    <n v="0"/>
    <b v="0"/>
    <s v="technology/web"/>
    <x v="2"/>
    <s v="web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x v="2399"/>
    <b v="0"/>
    <n v="0"/>
    <b v="0"/>
    <s v="technology/web"/>
    <x v="2"/>
    <s v="web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x v="2400"/>
    <b v="0"/>
    <n v="0"/>
    <b v="0"/>
    <s v="technology/web"/>
    <x v="2"/>
    <s v="web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x v="2401"/>
    <b v="0"/>
    <n v="9"/>
    <b v="0"/>
    <s v="food/food trucks"/>
    <x v="7"/>
    <s v="food trucks"/>
    <n v="22.33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x v="2402"/>
    <b v="0"/>
    <n v="1"/>
    <b v="0"/>
    <s v="food/food trucks"/>
    <x v="7"/>
    <s v="food trucks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x v="2403"/>
    <b v="0"/>
    <n v="12"/>
    <b v="0"/>
    <s v="food/food trucks"/>
    <x v="7"/>
    <s v="food trucks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x v="2404"/>
    <b v="0"/>
    <n v="0"/>
    <b v="0"/>
    <s v="food/food trucks"/>
    <x v="7"/>
    <s v="food trucks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x v="2405"/>
    <b v="0"/>
    <n v="20"/>
    <b v="0"/>
    <s v="food/food trucks"/>
    <x v="7"/>
    <s v="food trucks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x v="2406"/>
    <b v="0"/>
    <n v="16"/>
    <b v="0"/>
    <s v="food/food trucks"/>
    <x v="7"/>
    <s v="food trucks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x v="2407"/>
    <b v="0"/>
    <n v="33"/>
    <b v="0"/>
    <s v="food/food trucks"/>
    <x v="7"/>
    <s v="food trucks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x v="2408"/>
    <b v="0"/>
    <n v="2"/>
    <b v="0"/>
    <s v="food/food trucks"/>
    <x v="7"/>
    <s v="food trucks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x v="2409"/>
    <b v="0"/>
    <n v="6"/>
    <b v="0"/>
    <s v="food/food trucks"/>
    <x v="7"/>
    <s v="food trucks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x v="2410"/>
    <b v="0"/>
    <n v="0"/>
    <b v="0"/>
    <s v="food/food trucks"/>
    <x v="7"/>
    <s v="food trucks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x v="2411"/>
    <b v="0"/>
    <n v="3"/>
    <b v="0"/>
    <s v="food/food trucks"/>
    <x v="7"/>
    <s v="food trucks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x v="2412"/>
    <b v="0"/>
    <n v="0"/>
    <b v="0"/>
    <s v="food/food trucks"/>
    <x v="7"/>
    <s v="food trucks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x v="2413"/>
    <b v="0"/>
    <n v="3"/>
    <b v="0"/>
    <s v="food/food trucks"/>
    <x v="7"/>
    <s v="food trucks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x v="2414"/>
    <b v="0"/>
    <n v="13"/>
    <b v="0"/>
    <s v="food/food trucks"/>
    <x v="7"/>
    <s v="food trucks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x v="2415"/>
    <b v="0"/>
    <n v="6"/>
    <b v="0"/>
    <s v="food/food trucks"/>
    <x v="7"/>
    <s v="food trucks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x v="2416"/>
    <b v="0"/>
    <n v="1"/>
    <b v="0"/>
    <s v="food/food trucks"/>
    <x v="7"/>
    <s v="food trucks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x v="2417"/>
    <b v="0"/>
    <n v="0"/>
    <b v="0"/>
    <s v="food/food trucks"/>
    <x v="7"/>
    <s v="food trucks"/>
    <n v="0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x v="2418"/>
    <b v="0"/>
    <n v="5"/>
    <b v="0"/>
    <s v="food/food trucks"/>
    <x v="7"/>
    <s v="food trucks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x v="2419"/>
    <b v="0"/>
    <n v="0"/>
    <b v="0"/>
    <s v="food/food trucks"/>
    <x v="7"/>
    <s v="food trucks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x v="2420"/>
    <b v="0"/>
    <n v="36"/>
    <b v="0"/>
    <s v="food/food trucks"/>
    <x v="7"/>
    <s v="food trucks"/>
    <n v="69.47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x v="2421"/>
    <b v="0"/>
    <n v="1"/>
    <b v="0"/>
    <s v="food/food trucks"/>
    <x v="7"/>
    <s v="food trucks"/>
    <n v="1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x v="2422"/>
    <b v="0"/>
    <n v="1"/>
    <b v="0"/>
    <s v="food/food trucks"/>
    <x v="7"/>
    <s v="food trucks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x v="2423"/>
    <b v="0"/>
    <n v="1"/>
    <b v="0"/>
    <s v="food/food trucks"/>
    <x v="7"/>
    <s v="food trucks"/>
    <n v="8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x v="2424"/>
    <b v="0"/>
    <n v="9"/>
    <b v="0"/>
    <s v="food/food trucks"/>
    <x v="7"/>
    <s v="food trucks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x v="2425"/>
    <b v="0"/>
    <n v="1"/>
    <b v="0"/>
    <s v="food/food trucks"/>
    <x v="7"/>
    <s v="food trucks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x v="2426"/>
    <b v="0"/>
    <n v="0"/>
    <b v="0"/>
    <s v="food/food trucks"/>
    <x v="7"/>
    <s v="food trucks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x v="2427"/>
    <b v="0"/>
    <n v="1"/>
    <b v="0"/>
    <s v="food/food trucks"/>
    <x v="7"/>
    <s v="food trucks"/>
    <n v="1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x v="2428"/>
    <b v="0"/>
    <n v="1"/>
    <b v="0"/>
    <s v="food/food trucks"/>
    <x v="7"/>
    <s v="food trucks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x v="2429"/>
    <b v="0"/>
    <n v="4"/>
    <b v="0"/>
    <s v="food/food trucks"/>
    <x v="7"/>
    <s v="food trucks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x v="2430"/>
    <b v="0"/>
    <n v="2"/>
    <b v="0"/>
    <s v="food/food trucks"/>
    <x v="7"/>
    <s v="food trucks"/>
    <n v="10.5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x v="2431"/>
    <b v="0"/>
    <n v="2"/>
    <b v="0"/>
    <s v="food/food trucks"/>
    <x v="7"/>
    <s v="food trucks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x v="2432"/>
    <b v="0"/>
    <n v="2"/>
    <b v="0"/>
    <s v="food/food trucks"/>
    <x v="7"/>
    <s v="food trucks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x v="2433"/>
    <b v="0"/>
    <n v="0"/>
    <b v="0"/>
    <s v="food/food trucks"/>
    <x v="7"/>
    <s v="food trucks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x v="2434"/>
    <b v="0"/>
    <n v="2"/>
    <b v="0"/>
    <s v="food/food trucks"/>
    <x v="7"/>
    <s v="food trucks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x v="2435"/>
    <b v="0"/>
    <n v="4"/>
    <b v="0"/>
    <s v="food/food trucks"/>
    <x v="7"/>
    <s v="food trucks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x v="2436"/>
    <b v="0"/>
    <n v="2"/>
    <b v="0"/>
    <s v="food/food trucks"/>
    <x v="7"/>
    <s v="food trucks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x v="2437"/>
    <b v="0"/>
    <n v="0"/>
    <b v="0"/>
    <s v="food/food trucks"/>
    <x v="7"/>
    <s v="food trucks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x v="2438"/>
    <b v="0"/>
    <n v="1"/>
    <b v="0"/>
    <s v="food/food trucks"/>
    <x v="7"/>
    <s v="food trucks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x v="2439"/>
    <b v="0"/>
    <n v="0"/>
    <b v="0"/>
    <s v="food/food trucks"/>
    <x v="7"/>
    <s v="food trucks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x v="2440"/>
    <b v="0"/>
    <n v="2"/>
    <b v="0"/>
    <s v="food/food trucks"/>
    <x v="7"/>
    <s v="food trucks"/>
    <n v="5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x v="2441"/>
    <b v="0"/>
    <n v="109"/>
    <b v="1"/>
    <s v="food/small batch"/>
    <x v="7"/>
    <s v="small batch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x v="2442"/>
    <b v="0"/>
    <n v="372"/>
    <b v="1"/>
    <s v="food/small batch"/>
    <x v="7"/>
    <s v="small batch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x v="2443"/>
    <b v="0"/>
    <n v="311"/>
    <b v="1"/>
    <s v="food/small batch"/>
    <x v="7"/>
    <s v="small batch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x v="2444"/>
    <b v="0"/>
    <n v="61"/>
    <b v="1"/>
    <s v="food/small batch"/>
    <x v="7"/>
    <s v="small batch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x v="2445"/>
    <b v="0"/>
    <n v="115"/>
    <b v="1"/>
    <s v="food/small batch"/>
    <x v="7"/>
    <s v="small batch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x v="2446"/>
    <b v="0"/>
    <n v="111"/>
    <b v="1"/>
    <s v="food/small batch"/>
    <x v="7"/>
    <s v="small batch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x v="2447"/>
    <b v="0"/>
    <n v="337"/>
    <b v="1"/>
    <s v="food/small batch"/>
    <x v="7"/>
    <s v="small batch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x v="2448"/>
    <b v="0"/>
    <n v="9"/>
    <b v="1"/>
    <s v="food/small batch"/>
    <x v="7"/>
    <s v="small batch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x v="2449"/>
    <b v="0"/>
    <n v="120"/>
    <b v="1"/>
    <s v="food/small batch"/>
    <x v="7"/>
    <s v="small batch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x v="2450"/>
    <b v="0"/>
    <n v="102"/>
    <b v="1"/>
    <s v="food/small batch"/>
    <x v="7"/>
    <s v="small batch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x v="2451"/>
    <b v="0"/>
    <n v="186"/>
    <b v="1"/>
    <s v="food/small batch"/>
    <x v="7"/>
    <s v="small batch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x v="2452"/>
    <b v="0"/>
    <n v="15"/>
    <b v="1"/>
    <s v="food/small batch"/>
    <x v="7"/>
    <s v="small batch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x v="2453"/>
    <b v="0"/>
    <n v="67"/>
    <b v="1"/>
    <s v="food/small batch"/>
    <x v="7"/>
    <s v="small batch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x v="2454"/>
    <b v="0"/>
    <n v="130"/>
    <b v="1"/>
    <s v="food/small batch"/>
    <x v="7"/>
    <s v="small batch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x v="2455"/>
    <b v="0"/>
    <n v="16"/>
    <b v="1"/>
    <s v="food/small batch"/>
    <x v="7"/>
    <s v="small batch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x v="2456"/>
    <b v="0"/>
    <n v="67"/>
    <b v="1"/>
    <s v="food/small batch"/>
    <x v="7"/>
    <s v="small batch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x v="2457"/>
    <b v="0"/>
    <n v="124"/>
    <b v="1"/>
    <s v="food/small batch"/>
    <x v="7"/>
    <s v="small batch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x v="2458"/>
    <b v="0"/>
    <n v="80"/>
    <b v="1"/>
    <s v="food/small batch"/>
    <x v="7"/>
    <s v="small batch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x v="2459"/>
    <b v="0"/>
    <n v="282"/>
    <b v="1"/>
    <s v="food/small batch"/>
    <x v="7"/>
    <s v="small batch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x v="2460"/>
    <b v="0"/>
    <n v="68"/>
    <b v="1"/>
    <s v="food/small batch"/>
    <x v="7"/>
    <s v="small batch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x v="2461"/>
    <b v="0"/>
    <n v="86"/>
    <b v="1"/>
    <s v="music/indie rock"/>
    <x v="4"/>
    <s v="indie rock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x v="2462"/>
    <b v="0"/>
    <n v="115"/>
    <b v="1"/>
    <s v="music/indie rock"/>
    <x v="4"/>
    <s v="indie rock"/>
    <n v="28.88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x v="2463"/>
    <b v="0"/>
    <n v="75"/>
    <b v="1"/>
    <s v="music/indie rock"/>
    <x v="4"/>
    <s v="indie rock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x v="2464"/>
    <b v="0"/>
    <n v="43"/>
    <b v="1"/>
    <s v="music/indie rock"/>
    <x v="4"/>
    <s v="indie rock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x v="2465"/>
    <b v="0"/>
    <n v="48"/>
    <b v="1"/>
    <s v="music/indie rock"/>
    <x v="4"/>
    <s v="indie rock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x v="2466"/>
    <b v="0"/>
    <n v="52"/>
    <b v="1"/>
    <s v="music/indie rock"/>
    <x v="4"/>
    <s v="indie rock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x v="2467"/>
    <b v="0"/>
    <n v="43"/>
    <b v="1"/>
    <s v="music/indie rock"/>
    <x v="4"/>
    <s v="indie rock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x v="2468"/>
    <b v="0"/>
    <n v="58"/>
    <b v="1"/>
    <s v="music/indie rock"/>
    <x v="4"/>
    <s v="indie rock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x v="2469"/>
    <b v="0"/>
    <n v="47"/>
    <b v="1"/>
    <s v="music/indie rock"/>
    <x v="4"/>
    <s v="indie rock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x v="2470"/>
    <b v="0"/>
    <n v="36"/>
    <b v="1"/>
    <s v="music/indie rock"/>
    <x v="4"/>
    <s v="indie rock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x v="2471"/>
    <b v="0"/>
    <n v="17"/>
    <b v="1"/>
    <s v="music/indie rock"/>
    <x v="4"/>
    <s v="indie rock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x v="2472"/>
    <b v="0"/>
    <n v="104"/>
    <b v="1"/>
    <s v="music/indie rock"/>
    <x v="4"/>
    <s v="indie rock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x v="2473"/>
    <b v="0"/>
    <n v="47"/>
    <b v="1"/>
    <s v="music/indie rock"/>
    <x v="4"/>
    <s v="indie rock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x v="2474"/>
    <b v="0"/>
    <n v="38"/>
    <b v="1"/>
    <s v="music/indie rock"/>
    <x v="4"/>
    <s v="indie rock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x v="2475"/>
    <b v="0"/>
    <n v="81"/>
    <b v="1"/>
    <s v="music/indie rock"/>
    <x v="4"/>
    <s v="indie rock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x v="2476"/>
    <b v="0"/>
    <n v="55"/>
    <b v="1"/>
    <s v="music/indie rock"/>
    <x v="4"/>
    <s v="indie rock"/>
    <n v="61.1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x v="2477"/>
    <b v="0"/>
    <n v="41"/>
    <b v="1"/>
    <s v="music/indie rock"/>
    <x v="4"/>
    <s v="indie rock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x v="2478"/>
    <b v="0"/>
    <n v="79"/>
    <b v="1"/>
    <s v="music/indie rock"/>
    <x v="4"/>
    <s v="indie rock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x v="2479"/>
    <b v="0"/>
    <n v="16"/>
    <b v="1"/>
    <s v="music/indie rock"/>
    <x v="4"/>
    <s v="indie rock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x v="2480"/>
    <b v="0"/>
    <n v="8"/>
    <b v="1"/>
    <s v="music/indie rock"/>
    <x v="4"/>
    <s v="indie rock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x v="2481"/>
    <b v="0"/>
    <n v="95"/>
    <b v="1"/>
    <s v="music/indie rock"/>
    <x v="4"/>
    <s v="indie rock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x v="2482"/>
    <b v="0"/>
    <n v="25"/>
    <b v="1"/>
    <s v="music/indie rock"/>
    <x v="4"/>
    <s v="indie rock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x v="2483"/>
    <b v="0"/>
    <n v="19"/>
    <b v="1"/>
    <s v="music/indie rock"/>
    <x v="4"/>
    <s v="indie rock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x v="2484"/>
    <b v="0"/>
    <n v="90"/>
    <b v="1"/>
    <s v="music/indie rock"/>
    <x v="4"/>
    <s v="indie rock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x v="2485"/>
    <b v="0"/>
    <n v="41"/>
    <b v="1"/>
    <s v="music/indie rock"/>
    <x v="4"/>
    <s v="indie rock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x v="2486"/>
    <b v="0"/>
    <n v="30"/>
    <b v="1"/>
    <s v="music/indie rock"/>
    <x v="4"/>
    <s v="indie rock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x v="2487"/>
    <b v="0"/>
    <n v="38"/>
    <b v="1"/>
    <s v="music/indie rock"/>
    <x v="4"/>
    <s v="indie rock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x v="2488"/>
    <b v="0"/>
    <n v="65"/>
    <b v="1"/>
    <s v="music/indie rock"/>
    <x v="4"/>
    <s v="indie rock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x v="2489"/>
    <b v="0"/>
    <n v="75"/>
    <b v="1"/>
    <s v="music/indie rock"/>
    <x v="4"/>
    <s v="indie rock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x v="2490"/>
    <b v="0"/>
    <n v="16"/>
    <b v="1"/>
    <s v="music/indie rock"/>
    <x v="4"/>
    <s v="indie rock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x v="2491"/>
    <b v="0"/>
    <n v="10"/>
    <b v="1"/>
    <s v="music/indie rock"/>
    <x v="4"/>
    <s v="indie rock"/>
    <n v="51.6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x v="2492"/>
    <b v="0"/>
    <n v="27"/>
    <b v="1"/>
    <s v="music/indie rock"/>
    <x v="4"/>
    <s v="indie rock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x v="2493"/>
    <b v="0"/>
    <n v="259"/>
    <b v="1"/>
    <s v="music/indie rock"/>
    <x v="4"/>
    <s v="indie rock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x v="2494"/>
    <b v="0"/>
    <n v="39"/>
    <b v="1"/>
    <s v="music/indie rock"/>
    <x v="4"/>
    <s v="indie rock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x v="2495"/>
    <b v="0"/>
    <n v="42"/>
    <b v="1"/>
    <s v="music/indie rock"/>
    <x v="4"/>
    <s v="indie rock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x v="2496"/>
    <b v="0"/>
    <n v="10"/>
    <b v="1"/>
    <s v="music/indie rock"/>
    <x v="4"/>
    <s v="indie rock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x v="2497"/>
    <b v="0"/>
    <n v="56"/>
    <b v="1"/>
    <s v="music/indie rock"/>
    <x v="4"/>
    <s v="indie rock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x v="2498"/>
    <b v="0"/>
    <n v="20"/>
    <b v="1"/>
    <s v="music/indie rock"/>
    <x v="4"/>
    <s v="indie rock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x v="2499"/>
    <b v="0"/>
    <n v="170"/>
    <b v="1"/>
    <s v="music/indie rock"/>
    <x v="4"/>
    <s v="indie rock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x v="2500"/>
    <b v="0"/>
    <n v="29"/>
    <b v="1"/>
    <s v="music/indie rock"/>
    <x v="4"/>
    <s v="indie rock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x v="2501"/>
    <b v="0"/>
    <n v="7"/>
    <b v="0"/>
    <s v="food/restaurants"/>
    <x v="7"/>
    <s v="restaurants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x v="2502"/>
    <b v="0"/>
    <n v="5"/>
    <b v="0"/>
    <s v="food/restaurants"/>
    <x v="7"/>
    <s v="restaurants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x v="2503"/>
    <b v="0"/>
    <n v="0"/>
    <b v="0"/>
    <s v="food/restaurants"/>
    <x v="7"/>
    <s v="restaurants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x v="2504"/>
    <b v="0"/>
    <n v="0"/>
    <b v="0"/>
    <s v="food/restaurants"/>
    <x v="7"/>
    <s v="restaurants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x v="2505"/>
    <b v="0"/>
    <n v="0"/>
    <b v="0"/>
    <s v="food/restaurants"/>
    <x v="7"/>
    <s v="restaurants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x v="2506"/>
    <b v="0"/>
    <n v="2"/>
    <b v="0"/>
    <s v="food/restaurants"/>
    <x v="7"/>
    <s v="restaurants"/>
    <n v="15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x v="2507"/>
    <b v="0"/>
    <n v="0"/>
    <b v="0"/>
    <s v="food/restaurants"/>
    <x v="7"/>
    <s v="restaurants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x v="2508"/>
    <b v="0"/>
    <n v="0"/>
    <b v="0"/>
    <s v="food/restaurants"/>
    <x v="7"/>
    <s v="restaurants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x v="2509"/>
    <b v="0"/>
    <n v="28"/>
    <b v="0"/>
    <s v="food/restaurants"/>
    <x v="7"/>
    <s v="restaurants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x v="2510"/>
    <b v="0"/>
    <n v="2"/>
    <b v="0"/>
    <s v="food/restaurants"/>
    <x v="7"/>
    <s v="restaurants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x v="2511"/>
    <b v="0"/>
    <n v="0"/>
    <b v="0"/>
    <s v="food/restaurants"/>
    <x v="7"/>
    <s v="restaurants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x v="2512"/>
    <b v="0"/>
    <n v="0"/>
    <b v="0"/>
    <s v="food/restaurants"/>
    <x v="7"/>
    <s v="restaurants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x v="2513"/>
    <b v="0"/>
    <n v="0"/>
    <b v="0"/>
    <s v="food/restaurants"/>
    <x v="7"/>
    <s v="restaurants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x v="2514"/>
    <b v="0"/>
    <n v="4"/>
    <b v="0"/>
    <s v="food/restaurants"/>
    <x v="7"/>
    <s v="restaurants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x v="2515"/>
    <b v="0"/>
    <n v="12"/>
    <b v="0"/>
    <s v="food/restaurants"/>
    <x v="7"/>
    <s v="restaurants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x v="2516"/>
    <b v="0"/>
    <n v="0"/>
    <b v="0"/>
    <s v="food/restaurants"/>
    <x v="7"/>
    <s v="restaurants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x v="2517"/>
    <b v="0"/>
    <n v="33"/>
    <b v="0"/>
    <s v="food/restaurants"/>
    <x v="7"/>
    <s v="restaurants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x v="2518"/>
    <b v="0"/>
    <n v="0"/>
    <b v="0"/>
    <s v="food/restaurants"/>
    <x v="7"/>
    <s v="restaurants"/>
    <n v="0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x v="2519"/>
    <b v="0"/>
    <n v="4"/>
    <b v="0"/>
    <s v="food/restaurants"/>
    <x v="7"/>
    <s v="restaurants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x v="2520"/>
    <b v="0"/>
    <n v="0"/>
    <b v="0"/>
    <s v="food/restaurants"/>
    <x v="7"/>
    <s v="restaurants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x v="2521"/>
    <b v="0"/>
    <n v="132"/>
    <b v="1"/>
    <s v="music/classical music"/>
    <x v="4"/>
    <s v="classical music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x v="2522"/>
    <b v="0"/>
    <n v="27"/>
    <b v="1"/>
    <s v="music/classical music"/>
    <x v="4"/>
    <s v="classical music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x v="2523"/>
    <b v="0"/>
    <n v="26"/>
    <b v="1"/>
    <s v="music/classical music"/>
    <x v="4"/>
    <s v="classical music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x v="2524"/>
    <b v="0"/>
    <n v="43"/>
    <b v="1"/>
    <s v="music/classical music"/>
    <x v="4"/>
    <s v="classical music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x v="2525"/>
    <b v="0"/>
    <n v="80"/>
    <b v="1"/>
    <s v="music/classical music"/>
    <x v="4"/>
    <s v="classical music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x v="2526"/>
    <b v="0"/>
    <n v="33"/>
    <b v="1"/>
    <s v="music/classical music"/>
    <x v="4"/>
    <s v="classical music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x v="2527"/>
    <b v="0"/>
    <n v="71"/>
    <b v="1"/>
    <s v="music/classical music"/>
    <x v="4"/>
    <s v="classical music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x v="2528"/>
    <b v="0"/>
    <n v="81"/>
    <b v="1"/>
    <s v="music/classical music"/>
    <x v="4"/>
    <s v="classical music"/>
    <n v="52.96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x v="2529"/>
    <b v="0"/>
    <n v="76"/>
    <b v="1"/>
    <s v="music/classical music"/>
    <x v="4"/>
    <s v="classical music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x v="2530"/>
    <b v="0"/>
    <n v="48"/>
    <b v="1"/>
    <s v="music/classical music"/>
    <x v="4"/>
    <s v="classical music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x v="2531"/>
    <b v="0"/>
    <n v="61"/>
    <b v="1"/>
    <s v="music/classical music"/>
    <x v="4"/>
    <s v="classical music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x v="2532"/>
    <b v="0"/>
    <n v="60"/>
    <b v="1"/>
    <s v="music/classical music"/>
    <x v="4"/>
    <s v="classical music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x v="2533"/>
    <b v="0"/>
    <n v="136"/>
    <b v="1"/>
    <s v="music/classical music"/>
    <x v="4"/>
    <s v="classical music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x v="2534"/>
    <b v="0"/>
    <n v="14"/>
    <b v="1"/>
    <s v="music/classical music"/>
    <x v="4"/>
    <s v="classical music"/>
    <n v="150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x v="2535"/>
    <b v="0"/>
    <n v="78"/>
    <b v="1"/>
    <s v="music/classical music"/>
    <x v="4"/>
    <s v="classical music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x v="2536"/>
    <b v="0"/>
    <n v="4"/>
    <b v="1"/>
    <s v="music/classical music"/>
    <x v="4"/>
    <s v="classical music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x v="2537"/>
    <b v="0"/>
    <n v="11"/>
    <b v="1"/>
    <s v="music/classical music"/>
    <x v="4"/>
    <s v="classical music"/>
    <n v="100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x v="2538"/>
    <b v="0"/>
    <n v="185"/>
    <b v="1"/>
    <s v="music/classical music"/>
    <x v="4"/>
    <s v="classical music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x v="2539"/>
    <b v="0"/>
    <n v="59"/>
    <b v="1"/>
    <s v="music/classical music"/>
    <x v="4"/>
    <s v="classical music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x v="2540"/>
    <b v="0"/>
    <n v="27"/>
    <b v="1"/>
    <s v="music/classical music"/>
    <x v="4"/>
    <s v="classical music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x v="2541"/>
    <b v="0"/>
    <n v="63"/>
    <b v="1"/>
    <s v="music/classical music"/>
    <x v="4"/>
    <s v="classical music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x v="2542"/>
    <b v="0"/>
    <n v="13"/>
    <b v="1"/>
    <s v="music/classical music"/>
    <x v="4"/>
    <s v="classical music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x v="2543"/>
    <b v="0"/>
    <n v="13"/>
    <b v="1"/>
    <s v="music/classical music"/>
    <x v="4"/>
    <s v="classical music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x v="2544"/>
    <b v="0"/>
    <n v="57"/>
    <b v="1"/>
    <s v="music/classical music"/>
    <x v="4"/>
    <s v="classical music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x v="2545"/>
    <b v="0"/>
    <n v="61"/>
    <b v="1"/>
    <s v="music/classical music"/>
    <x v="4"/>
    <s v="classical music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x v="2546"/>
    <b v="0"/>
    <n v="65"/>
    <b v="1"/>
    <s v="music/classical music"/>
    <x v="4"/>
    <s v="classical music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x v="2547"/>
    <b v="0"/>
    <n v="134"/>
    <b v="1"/>
    <s v="music/classical music"/>
    <x v="4"/>
    <s v="classical music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x v="2548"/>
    <b v="0"/>
    <n v="37"/>
    <b v="1"/>
    <s v="music/classical music"/>
    <x v="4"/>
    <s v="classical music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x v="2549"/>
    <b v="0"/>
    <n v="37"/>
    <b v="1"/>
    <s v="music/classical music"/>
    <x v="4"/>
    <s v="classical music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x v="2550"/>
    <b v="0"/>
    <n v="150"/>
    <b v="1"/>
    <s v="music/classical music"/>
    <x v="4"/>
    <s v="classical music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x v="2551"/>
    <b v="0"/>
    <n v="56"/>
    <b v="1"/>
    <s v="music/classical music"/>
    <x v="4"/>
    <s v="classical music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x v="2552"/>
    <b v="0"/>
    <n v="18"/>
    <b v="1"/>
    <s v="music/classical music"/>
    <x v="4"/>
    <s v="classical music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x v="2553"/>
    <b v="0"/>
    <n v="60"/>
    <b v="1"/>
    <s v="music/classical music"/>
    <x v="4"/>
    <s v="classical music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x v="2554"/>
    <b v="0"/>
    <n v="67"/>
    <b v="1"/>
    <s v="music/classical music"/>
    <x v="4"/>
    <s v="classical music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x v="2555"/>
    <b v="0"/>
    <n v="35"/>
    <b v="1"/>
    <s v="music/classical music"/>
    <x v="4"/>
    <s v="classical music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x v="2556"/>
    <b v="0"/>
    <n v="34"/>
    <b v="1"/>
    <s v="music/classical music"/>
    <x v="4"/>
    <s v="classical music"/>
    <n v="23.12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x v="2557"/>
    <b v="0"/>
    <n v="36"/>
    <b v="1"/>
    <s v="music/classical music"/>
    <x v="4"/>
    <s v="classical music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x v="2558"/>
    <b v="0"/>
    <n v="18"/>
    <b v="1"/>
    <s v="music/classical music"/>
    <x v="4"/>
    <s v="classical music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x v="2559"/>
    <b v="0"/>
    <n v="25"/>
    <b v="1"/>
    <s v="music/classical music"/>
    <x v="4"/>
    <s v="classical music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x v="2560"/>
    <b v="0"/>
    <n v="21"/>
    <b v="1"/>
    <s v="music/classical music"/>
    <x v="4"/>
    <s v="classical music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x v="2561"/>
    <b v="0"/>
    <n v="0"/>
    <b v="0"/>
    <s v="food/food trucks"/>
    <x v="7"/>
    <s v="food trucks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x v="2562"/>
    <b v="0"/>
    <n v="3"/>
    <b v="0"/>
    <s v="food/food trucks"/>
    <x v="7"/>
    <s v="food trucks"/>
    <n v="25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x v="2563"/>
    <b v="0"/>
    <n v="0"/>
    <b v="0"/>
    <s v="food/food trucks"/>
    <x v="7"/>
    <s v="food trucks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x v="2564"/>
    <b v="0"/>
    <n v="0"/>
    <b v="0"/>
    <s v="food/food trucks"/>
    <x v="7"/>
    <s v="food trucks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x v="2565"/>
    <b v="0"/>
    <n v="1"/>
    <b v="0"/>
    <s v="food/food trucks"/>
    <x v="7"/>
    <s v="food trucks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x v="2566"/>
    <b v="0"/>
    <n v="0"/>
    <b v="0"/>
    <s v="food/food trucks"/>
    <x v="7"/>
    <s v="food trucks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x v="2567"/>
    <b v="0"/>
    <n v="2"/>
    <b v="0"/>
    <s v="food/food trucks"/>
    <x v="7"/>
    <s v="food trucks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x v="2568"/>
    <b v="0"/>
    <n v="1"/>
    <b v="0"/>
    <s v="food/food trucks"/>
    <x v="7"/>
    <s v="food trucks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x v="2569"/>
    <b v="0"/>
    <n v="2"/>
    <b v="0"/>
    <s v="food/food trucks"/>
    <x v="7"/>
    <s v="food trucks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x v="2570"/>
    <b v="0"/>
    <n v="2"/>
    <b v="0"/>
    <s v="food/food trucks"/>
    <x v="7"/>
    <s v="food trucks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x v="2571"/>
    <b v="0"/>
    <n v="4"/>
    <b v="0"/>
    <s v="food/food trucks"/>
    <x v="7"/>
    <s v="food trucks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x v="2572"/>
    <b v="0"/>
    <n v="0"/>
    <b v="0"/>
    <s v="food/food trucks"/>
    <x v="7"/>
    <s v="food trucks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x v="2573"/>
    <b v="0"/>
    <n v="0"/>
    <b v="0"/>
    <s v="food/food trucks"/>
    <x v="7"/>
    <s v="food trucks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x v="2574"/>
    <b v="0"/>
    <n v="0"/>
    <b v="0"/>
    <s v="food/food trucks"/>
    <x v="7"/>
    <s v="food trucks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x v="2575"/>
    <b v="0"/>
    <n v="0"/>
    <b v="0"/>
    <s v="food/food trucks"/>
    <x v="7"/>
    <s v="food trucks"/>
    <n v="0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x v="2576"/>
    <b v="0"/>
    <n v="0"/>
    <b v="0"/>
    <s v="food/food trucks"/>
    <x v="7"/>
    <s v="food trucks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x v="2577"/>
    <b v="0"/>
    <n v="0"/>
    <b v="0"/>
    <s v="food/food trucks"/>
    <x v="7"/>
    <s v="food trucks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x v="2578"/>
    <b v="0"/>
    <n v="0"/>
    <b v="0"/>
    <s v="food/food trucks"/>
    <x v="7"/>
    <s v="food trucks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x v="2579"/>
    <b v="0"/>
    <n v="12"/>
    <b v="0"/>
    <s v="food/food trucks"/>
    <x v="7"/>
    <s v="food trucks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x v="2580"/>
    <b v="0"/>
    <n v="2"/>
    <b v="0"/>
    <s v="food/food trucks"/>
    <x v="7"/>
    <s v="food trucks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x v="2581"/>
    <b v="0"/>
    <n v="11"/>
    <b v="0"/>
    <s v="food/food trucks"/>
    <x v="7"/>
    <s v="food trucks"/>
    <n v="48.18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x v="2582"/>
    <b v="0"/>
    <n v="1"/>
    <b v="0"/>
    <s v="food/food trucks"/>
    <x v="7"/>
    <s v="food trucks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x v="2583"/>
    <b v="0"/>
    <n v="5"/>
    <b v="0"/>
    <s v="food/food trucks"/>
    <x v="7"/>
    <s v="food trucks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x v="2584"/>
    <b v="0"/>
    <n v="0"/>
    <b v="0"/>
    <s v="food/food trucks"/>
    <x v="7"/>
    <s v="food trucks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x v="2585"/>
    <b v="0"/>
    <n v="1"/>
    <b v="0"/>
    <s v="food/food trucks"/>
    <x v="7"/>
    <s v="food trucks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x v="2586"/>
    <b v="0"/>
    <n v="1"/>
    <b v="0"/>
    <s v="food/food trucks"/>
    <x v="7"/>
    <s v="food trucks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x v="2587"/>
    <b v="0"/>
    <n v="6"/>
    <b v="0"/>
    <s v="food/food trucks"/>
    <x v="7"/>
    <s v="food trucks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x v="2588"/>
    <b v="0"/>
    <n v="8"/>
    <b v="0"/>
    <s v="food/food trucks"/>
    <x v="7"/>
    <s v="food trucks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x v="2589"/>
    <b v="0"/>
    <n v="1"/>
    <b v="0"/>
    <s v="food/food trucks"/>
    <x v="7"/>
    <s v="food trucks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x v="2590"/>
    <b v="0"/>
    <n v="0"/>
    <b v="0"/>
    <s v="food/food trucks"/>
    <x v="7"/>
    <s v="food trucks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x v="2591"/>
    <b v="0"/>
    <n v="2"/>
    <b v="0"/>
    <s v="food/food trucks"/>
    <x v="7"/>
    <s v="food trucks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x v="2592"/>
    <b v="0"/>
    <n v="1"/>
    <b v="0"/>
    <s v="food/food trucks"/>
    <x v="7"/>
    <s v="food trucks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x v="2593"/>
    <b v="0"/>
    <n v="0"/>
    <b v="0"/>
    <s v="food/food trucks"/>
    <x v="7"/>
    <s v="food trucks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x v="2594"/>
    <b v="0"/>
    <n v="1"/>
    <b v="0"/>
    <s v="food/food trucks"/>
    <x v="7"/>
    <s v="food trucks"/>
    <n v="1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x v="2595"/>
    <b v="0"/>
    <n v="19"/>
    <b v="0"/>
    <s v="food/food trucks"/>
    <x v="7"/>
    <s v="food trucks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x v="2596"/>
    <b v="0"/>
    <n v="27"/>
    <b v="0"/>
    <s v="food/food trucks"/>
    <x v="7"/>
    <s v="food trucks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x v="2597"/>
    <b v="0"/>
    <n v="7"/>
    <b v="0"/>
    <s v="food/food trucks"/>
    <x v="7"/>
    <s v="food trucks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x v="2598"/>
    <b v="0"/>
    <n v="14"/>
    <b v="0"/>
    <s v="food/food trucks"/>
    <x v="7"/>
    <s v="food trucks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x v="2599"/>
    <b v="0"/>
    <n v="5"/>
    <b v="0"/>
    <s v="food/food trucks"/>
    <x v="7"/>
    <s v="food trucks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x v="2600"/>
    <b v="0"/>
    <n v="30"/>
    <b v="0"/>
    <s v="food/food trucks"/>
    <x v="7"/>
    <s v="food trucks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x v="2601"/>
    <b v="1"/>
    <n v="151"/>
    <b v="1"/>
    <s v="technology/space exploration"/>
    <x v="2"/>
    <s v="space exploration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x v="2602"/>
    <b v="1"/>
    <n v="489"/>
    <b v="1"/>
    <s v="technology/space exploration"/>
    <x v="2"/>
    <s v="space exploration"/>
    <n v="80.02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x v="2603"/>
    <b v="1"/>
    <n v="50"/>
    <b v="1"/>
    <s v="technology/space exploration"/>
    <x v="2"/>
    <s v="space exploration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x v="2604"/>
    <b v="1"/>
    <n v="321"/>
    <b v="1"/>
    <s v="technology/space exploration"/>
    <x v="2"/>
    <s v="space exploration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x v="2605"/>
    <b v="1"/>
    <n v="1762"/>
    <b v="1"/>
    <s v="technology/space exploration"/>
    <x v="2"/>
    <s v="space exploration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x v="2606"/>
    <b v="1"/>
    <n v="385"/>
    <b v="1"/>
    <s v="technology/space exploration"/>
    <x v="2"/>
    <s v="space exploration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x v="2607"/>
    <b v="1"/>
    <n v="398"/>
    <b v="1"/>
    <s v="technology/space exploration"/>
    <x v="2"/>
    <s v="space exploration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x v="2608"/>
    <b v="1"/>
    <n v="304"/>
    <b v="1"/>
    <s v="technology/space exploration"/>
    <x v="2"/>
    <s v="space exploration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x v="2609"/>
    <b v="1"/>
    <n v="676"/>
    <b v="1"/>
    <s v="technology/space exploration"/>
    <x v="2"/>
    <s v="space exploration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x v="2610"/>
    <b v="1"/>
    <n v="577"/>
    <b v="1"/>
    <s v="technology/space exploration"/>
    <x v="2"/>
    <s v="space exploration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x v="2611"/>
    <b v="1"/>
    <n v="3663"/>
    <b v="1"/>
    <s v="technology/space exploration"/>
    <x v="2"/>
    <s v="space exploration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x v="2612"/>
    <b v="1"/>
    <n v="294"/>
    <b v="1"/>
    <s v="technology/space exploration"/>
    <x v="2"/>
    <s v="space exploration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x v="2613"/>
    <b v="1"/>
    <n v="28"/>
    <b v="1"/>
    <s v="technology/space exploration"/>
    <x v="2"/>
    <s v="space exploration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x v="2614"/>
    <b v="1"/>
    <n v="100"/>
    <b v="1"/>
    <s v="technology/space exploration"/>
    <x v="2"/>
    <s v="space exploration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x v="2615"/>
    <b v="0"/>
    <n v="72"/>
    <b v="1"/>
    <s v="technology/space exploration"/>
    <x v="2"/>
    <s v="space exploration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x v="2616"/>
    <b v="1"/>
    <n v="238"/>
    <b v="1"/>
    <s v="technology/space exploration"/>
    <x v="2"/>
    <s v="space exploration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x v="2617"/>
    <b v="1"/>
    <n v="159"/>
    <b v="1"/>
    <s v="technology/space exploration"/>
    <x v="2"/>
    <s v="space exploration"/>
    <n v="27.6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x v="2618"/>
    <b v="1"/>
    <n v="77"/>
    <b v="1"/>
    <s v="technology/space exploration"/>
    <x v="2"/>
    <s v="space exploration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x v="2619"/>
    <b v="1"/>
    <n v="53"/>
    <b v="1"/>
    <s v="technology/space exploration"/>
    <x v="2"/>
    <s v="space exploration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x v="2620"/>
    <b v="1"/>
    <n v="1251"/>
    <b v="1"/>
    <s v="technology/space exploration"/>
    <x v="2"/>
    <s v="space exploration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x v="2621"/>
    <b v="1"/>
    <n v="465"/>
    <b v="1"/>
    <s v="technology/space exploration"/>
    <x v="2"/>
    <s v="space exploration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x v="2622"/>
    <b v="0"/>
    <n v="74"/>
    <b v="1"/>
    <s v="technology/space exploration"/>
    <x v="2"/>
    <s v="space exploration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x v="2623"/>
    <b v="0"/>
    <n v="62"/>
    <b v="1"/>
    <s v="technology/space exploration"/>
    <x v="2"/>
    <s v="space exploration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x v="2624"/>
    <b v="0"/>
    <n v="3468"/>
    <b v="1"/>
    <s v="technology/space exploration"/>
    <x v="2"/>
    <s v="space exploration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x v="2625"/>
    <b v="0"/>
    <n v="52"/>
    <b v="1"/>
    <s v="technology/space exploration"/>
    <x v="2"/>
    <s v="space exploration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x v="2626"/>
    <b v="0"/>
    <n v="50"/>
    <b v="1"/>
    <s v="technology/space exploration"/>
    <x v="2"/>
    <s v="space exploration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x v="2627"/>
    <b v="0"/>
    <n v="45"/>
    <b v="1"/>
    <s v="technology/space exploration"/>
    <x v="2"/>
    <s v="space exploration"/>
    <n v="21.56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x v="2628"/>
    <b v="0"/>
    <n v="21"/>
    <b v="1"/>
    <s v="technology/space exploration"/>
    <x v="2"/>
    <s v="space exploration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x v="2629"/>
    <b v="0"/>
    <n v="100"/>
    <b v="1"/>
    <s v="technology/space exploration"/>
    <x v="2"/>
    <s v="space exploration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x v="2630"/>
    <b v="0"/>
    <n v="81"/>
    <b v="1"/>
    <s v="technology/space exploration"/>
    <x v="2"/>
    <s v="space exploration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x v="2631"/>
    <b v="0"/>
    <n v="286"/>
    <b v="1"/>
    <s v="technology/space exploration"/>
    <x v="2"/>
    <s v="space exploration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x v="2632"/>
    <b v="0"/>
    <n v="42"/>
    <b v="1"/>
    <s v="technology/space exploration"/>
    <x v="2"/>
    <s v="space exploration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x v="2633"/>
    <b v="0"/>
    <n v="199"/>
    <b v="1"/>
    <s v="technology/space exploration"/>
    <x v="2"/>
    <s v="space exploration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x v="2634"/>
    <b v="0"/>
    <n v="25"/>
    <b v="1"/>
    <s v="technology/space exploration"/>
    <x v="2"/>
    <s v="space exploration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x v="2635"/>
    <b v="0"/>
    <n v="84"/>
    <b v="1"/>
    <s v="technology/space exploration"/>
    <x v="2"/>
    <s v="space exploration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x v="2636"/>
    <b v="0"/>
    <n v="50"/>
    <b v="1"/>
    <s v="technology/space exploration"/>
    <x v="2"/>
    <s v="space exploration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x v="2637"/>
    <b v="0"/>
    <n v="26"/>
    <b v="1"/>
    <s v="technology/space exploration"/>
    <x v="2"/>
    <s v="space exploration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x v="2638"/>
    <b v="0"/>
    <n v="14"/>
    <b v="1"/>
    <s v="technology/space exploration"/>
    <x v="2"/>
    <s v="space exploration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x v="2639"/>
    <b v="0"/>
    <n v="49"/>
    <b v="1"/>
    <s v="technology/space exploration"/>
    <x v="2"/>
    <s v="space exploration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x v="2640"/>
    <b v="0"/>
    <n v="69"/>
    <b v="1"/>
    <s v="technology/space exploration"/>
    <x v="2"/>
    <s v="space exploration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x v="2641"/>
    <b v="0"/>
    <n v="1"/>
    <b v="0"/>
    <s v="technology/space exploration"/>
    <x v="2"/>
    <s v="space exploration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x v="2642"/>
    <b v="0"/>
    <n v="0"/>
    <b v="0"/>
    <s v="technology/space exploration"/>
    <x v="2"/>
    <s v="space exploration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x v="2643"/>
    <b v="1"/>
    <n v="1501"/>
    <b v="0"/>
    <s v="technology/space exploration"/>
    <x v="2"/>
    <s v="space exploration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x v="2644"/>
    <b v="1"/>
    <n v="52"/>
    <b v="0"/>
    <s v="technology/space exploration"/>
    <x v="2"/>
    <s v="space exploration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x v="2645"/>
    <b v="1"/>
    <n v="23"/>
    <b v="0"/>
    <s v="technology/space exploration"/>
    <x v="2"/>
    <s v="space exploration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x v="2646"/>
    <b v="1"/>
    <n v="535"/>
    <b v="0"/>
    <s v="technology/space exploration"/>
    <x v="2"/>
    <s v="space exploration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x v="2647"/>
    <b v="0"/>
    <n v="3"/>
    <b v="0"/>
    <s v="technology/space exploration"/>
    <x v="2"/>
    <s v="space exploration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x v="2648"/>
    <b v="0"/>
    <n v="6"/>
    <b v="0"/>
    <s v="technology/space exploration"/>
    <x v="2"/>
    <s v="space exploration"/>
    <n v="17.670000000000002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x v="2649"/>
    <b v="0"/>
    <n v="3"/>
    <b v="0"/>
    <s v="technology/space exploration"/>
    <x v="2"/>
    <s v="space exploration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x v="2650"/>
    <b v="0"/>
    <n v="5"/>
    <b v="0"/>
    <s v="technology/space exploration"/>
    <x v="2"/>
    <s v="space exploration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x v="2651"/>
    <b v="0"/>
    <n v="17"/>
    <b v="0"/>
    <s v="technology/space exploration"/>
    <x v="2"/>
    <s v="space exploration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x v="2652"/>
    <b v="0"/>
    <n v="11"/>
    <b v="0"/>
    <s v="technology/space exploration"/>
    <x v="2"/>
    <s v="space exploration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x v="2653"/>
    <b v="0"/>
    <n v="70"/>
    <b v="0"/>
    <s v="technology/space exploration"/>
    <x v="2"/>
    <s v="space exploration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x v="2654"/>
    <b v="0"/>
    <n v="6"/>
    <b v="0"/>
    <s v="technology/space exploration"/>
    <x v="2"/>
    <s v="space exploration"/>
    <n v="8.5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x v="2655"/>
    <b v="0"/>
    <n v="43"/>
    <b v="0"/>
    <s v="technology/space exploration"/>
    <x v="2"/>
    <s v="space exploration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x v="2656"/>
    <b v="0"/>
    <n v="152"/>
    <b v="0"/>
    <s v="technology/space exploration"/>
    <x v="2"/>
    <s v="space exploration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x v="2657"/>
    <b v="0"/>
    <n v="59"/>
    <b v="0"/>
    <s v="technology/space exploration"/>
    <x v="2"/>
    <s v="space exploration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x v="2658"/>
    <b v="0"/>
    <n v="4"/>
    <b v="0"/>
    <s v="technology/space exploration"/>
    <x v="2"/>
    <s v="space exploration"/>
    <n v="22.75"/>
    <x v="2658"/>
    <d v="2016-07-30T21:13:14"/>
    <x v="2"/>
  </r>
  <r>
    <n v="2659"/>
    <s v="test (Canceled)"/>
    <s v="test"/>
    <n v="49000"/>
    <x v="1819"/>
    <x v="1"/>
    <s v="US"/>
    <s v="USD"/>
    <n v="1429321210"/>
    <x v="2659"/>
    <b v="0"/>
    <n v="10"/>
    <b v="0"/>
    <s v="technology/space exploration"/>
    <x v="2"/>
    <s v="space exploration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x v="2660"/>
    <b v="0"/>
    <n v="5"/>
    <b v="0"/>
    <s v="technology/space exploration"/>
    <x v="2"/>
    <s v="space exploration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x v="2661"/>
    <b v="0"/>
    <n v="60"/>
    <b v="1"/>
    <s v="technology/makerspaces"/>
    <x v="2"/>
    <s v="makerspaces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x v="2662"/>
    <b v="0"/>
    <n v="80"/>
    <b v="1"/>
    <s v="technology/makerspaces"/>
    <x v="2"/>
    <s v="makerspaces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x v="2663"/>
    <b v="0"/>
    <n v="56"/>
    <b v="1"/>
    <s v="technology/makerspaces"/>
    <x v="2"/>
    <s v="makerspaces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x v="2664"/>
    <b v="0"/>
    <n v="104"/>
    <b v="1"/>
    <s v="technology/makerspaces"/>
    <x v="2"/>
    <s v="makerspaces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x v="2665"/>
    <b v="0"/>
    <n v="46"/>
    <b v="1"/>
    <s v="technology/makerspaces"/>
    <x v="2"/>
    <s v="makerspaces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x v="2666"/>
    <b v="0"/>
    <n v="206"/>
    <b v="1"/>
    <s v="technology/makerspaces"/>
    <x v="2"/>
    <s v="makerspaces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x v="2667"/>
    <b v="0"/>
    <n v="18"/>
    <b v="1"/>
    <s v="technology/makerspaces"/>
    <x v="2"/>
    <s v="makerspaces"/>
    <n v="92.22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x v="2668"/>
    <b v="0"/>
    <n v="28"/>
    <b v="1"/>
    <s v="technology/makerspaces"/>
    <x v="2"/>
    <s v="makerspaces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x v="2669"/>
    <b v="0"/>
    <n v="11"/>
    <b v="1"/>
    <s v="technology/makerspaces"/>
    <x v="2"/>
    <s v="makerspaces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x v="2670"/>
    <b v="1"/>
    <n v="60"/>
    <b v="0"/>
    <s v="technology/makerspaces"/>
    <x v="2"/>
    <s v="makerspaces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x v="2671"/>
    <b v="1"/>
    <n v="84"/>
    <b v="0"/>
    <s v="technology/makerspaces"/>
    <x v="2"/>
    <s v="makerspaces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x v="2672"/>
    <b v="1"/>
    <n v="47"/>
    <b v="0"/>
    <s v="technology/makerspaces"/>
    <x v="2"/>
    <s v="makerspaces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x v="2673"/>
    <b v="1"/>
    <n v="66"/>
    <b v="0"/>
    <s v="technology/makerspaces"/>
    <x v="2"/>
    <s v="makerspaces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x v="2674"/>
    <b v="1"/>
    <n v="171"/>
    <b v="0"/>
    <s v="technology/makerspaces"/>
    <x v="2"/>
    <s v="makerspaces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x v="2675"/>
    <b v="1"/>
    <n v="29"/>
    <b v="0"/>
    <s v="technology/makerspaces"/>
    <x v="2"/>
    <s v="makerspaces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x v="2676"/>
    <b v="0"/>
    <n v="9"/>
    <b v="0"/>
    <s v="technology/makerspaces"/>
    <x v="2"/>
    <s v="makerspaces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x v="2677"/>
    <b v="0"/>
    <n v="27"/>
    <b v="0"/>
    <s v="technology/makerspaces"/>
    <x v="2"/>
    <s v="makerspaces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x v="2678"/>
    <b v="0"/>
    <n v="2"/>
    <b v="0"/>
    <s v="technology/makerspaces"/>
    <x v="2"/>
    <s v="makerspaces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x v="2679"/>
    <b v="0"/>
    <n v="3"/>
    <b v="0"/>
    <s v="technology/makerspaces"/>
    <x v="2"/>
    <s v="makerspaces"/>
    <n v="44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x v="2680"/>
    <b v="0"/>
    <n v="4"/>
    <b v="0"/>
    <s v="technology/makerspaces"/>
    <x v="2"/>
    <s v="makerspaces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x v="2681"/>
    <b v="0"/>
    <n v="2"/>
    <b v="0"/>
    <s v="food/food trucks"/>
    <x v="7"/>
    <s v="food trucks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x v="2682"/>
    <b v="0"/>
    <n v="20"/>
    <b v="0"/>
    <s v="food/food trucks"/>
    <x v="7"/>
    <s v="food trucks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x v="2683"/>
    <b v="0"/>
    <n v="3"/>
    <b v="0"/>
    <s v="food/food trucks"/>
    <x v="7"/>
    <s v="food trucks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x v="2684"/>
    <b v="0"/>
    <n v="4"/>
    <b v="0"/>
    <s v="food/food trucks"/>
    <x v="7"/>
    <s v="food trucks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x v="2685"/>
    <b v="0"/>
    <n v="1"/>
    <b v="0"/>
    <s v="food/food trucks"/>
    <x v="7"/>
    <s v="food trucks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x v="2686"/>
    <b v="0"/>
    <n v="0"/>
    <b v="0"/>
    <s v="food/food trucks"/>
    <x v="7"/>
    <s v="food trucks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x v="2687"/>
    <b v="0"/>
    <n v="0"/>
    <b v="0"/>
    <s v="food/food trucks"/>
    <x v="7"/>
    <s v="food trucks"/>
    <n v="0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x v="2688"/>
    <b v="0"/>
    <n v="14"/>
    <b v="0"/>
    <s v="food/food trucks"/>
    <x v="7"/>
    <s v="food trucks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x v="2689"/>
    <b v="0"/>
    <n v="1"/>
    <b v="0"/>
    <s v="food/food trucks"/>
    <x v="7"/>
    <s v="food trucks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x v="2690"/>
    <b v="0"/>
    <n v="118"/>
    <b v="0"/>
    <s v="food/food trucks"/>
    <x v="7"/>
    <s v="food trucks"/>
    <n v="72.760000000000005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x v="2691"/>
    <b v="0"/>
    <n v="2"/>
    <b v="0"/>
    <s v="food/food trucks"/>
    <x v="7"/>
    <s v="food trucks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x v="2692"/>
    <b v="0"/>
    <n v="1"/>
    <b v="0"/>
    <s v="food/food trucks"/>
    <x v="7"/>
    <s v="food trucks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x v="2693"/>
    <b v="0"/>
    <n v="3"/>
    <b v="0"/>
    <s v="food/food trucks"/>
    <x v="7"/>
    <s v="food trucks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x v="2694"/>
    <b v="0"/>
    <n v="1"/>
    <b v="0"/>
    <s v="food/food trucks"/>
    <x v="7"/>
    <s v="food trucks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x v="2695"/>
    <b v="0"/>
    <n v="3"/>
    <b v="0"/>
    <s v="food/food trucks"/>
    <x v="7"/>
    <s v="food trucks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x v="2696"/>
    <b v="0"/>
    <n v="38"/>
    <b v="0"/>
    <s v="food/food trucks"/>
    <x v="7"/>
    <s v="food trucks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x v="2697"/>
    <b v="0"/>
    <n v="52"/>
    <b v="0"/>
    <s v="food/food trucks"/>
    <x v="7"/>
    <s v="food trucks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x v="2698"/>
    <b v="0"/>
    <n v="2"/>
    <b v="0"/>
    <s v="food/food trucks"/>
    <x v="7"/>
    <s v="food trucks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x v="2699"/>
    <b v="0"/>
    <n v="0"/>
    <b v="0"/>
    <s v="food/food trucks"/>
    <x v="7"/>
    <s v="food trucks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x v="2700"/>
    <b v="0"/>
    <n v="4"/>
    <b v="0"/>
    <s v="food/food trucks"/>
    <x v="7"/>
    <s v="food trucks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x v="2701"/>
    <b v="0"/>
    <n v="46"/>
    <b v="0"/>
    <s v="theater/spaces"/>
    <x v="1"/>
    <s v="spaces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x v="2702"/>
    <b v="1"/>
    <n v="26"/>
    <b v="0"/>
    <s v="theater/spaces"/>
    <x v="1"/>
    <s v="spaces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x v="2703"/>
    <b v="0"/>
    <n v="45"/>
    <b v="0"/>
    <s v="theater/spaces"/>
    <x v="1"/>
    <s v="spaces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x v="2704"/>
    <b v="0"/>
    <n v="7"/>
    <b v="0"/>
    <s v="theater/spaces"/>
    <x v="1"/>
    <s v="spaces"/>
    <n v="163.57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x v="2705"/>
    <b v="0"/>
    <n v="8"/>
    <b v="0"/>
    <s v="theater/spaces"/>
    <x v="1"/>
    <s v="spaces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x v="2706"/>
    <b v="1"/>
    <n v="263"/>
    <b v="1"/>
    <s v="theater/spaces"/>
    <x v="1"/>
    <s v="spaces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x v="2707"/>
    <b v="1"/>
    <n v="394"/>
    <b v="1"/>
    <s v="theater/spaces"/>
    <x v="1"/>
    <s v="spaces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x v="2708"/>
    <b v="1"/>
    <n v="1049"/>
    <b v="1"/>
    <s v="theater/spaces"/>
    <x v="1"/>
    <s v="spaces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x v="2709"/>
    <b v="1"/>
    <n v="308"/>
    <b v="1"/>
    <s v="theater/spaces"/>
    <x v="1"/>
    <s v="spaces"/>
    <n v="164.94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x v="2710"/>
    <b v="1"/>
    <n v="1088"/>
    <b v="1"/>
    <s v="theater/spaces"/>
    <x v="1"/>
    <s v="spaces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x v="2711"/>
    <b v="1"/>
    <n v="73"/>
    <b v="1"/>
    <s v="theater/spaces"/>
    <x v="1"/>
    <s v="spaces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x v="2712"/>
    <b v="1"/>
    <n v="143"/>
    <b v="1"/>
    <s v="theater/spaces"/>
    <x v="1"/>
    <s v="spaces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x v="2713"/>
    <b v="1"/>
    <n v="1420"/>
    <b v="1"/>
    <s v="theater/spaces"/>
    <x v="1"/>
    <s v="spaces"/>
    <n v="108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x v="2714"/>
    <b v="1"/>
    <n v="305"/>
    <b v="1"/>
    <s v="theater/spaces"/>
    <x v="1"/>
    <s v="spaces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x v="2715"/>
    <b v="1"/>
    <n v="551"/>
    <b v="1"/>
    <s v="theater/spaces"/>
    <x v="1"/>
    <s v="spaces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x v="2716"/>
    <b v="1"/>
    <n v="187"/>
    <b v="1"/>
    <s v="theater/spaces"/>
    <x v="1"/>
    <s v="spaces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x v="2717"/>
    <b v="1"/>
    <n v="325"/>
    <b v="1"/>
    <s v="theater/spaces"/>
    <x v="1"/>
    <s v="spaces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x v="2718"/>
    <b v="1"/>
    <n v="148"/>
    <b v="1"/>
    <s v="theater/spaces"/>
    <x v="1"/>
    <s v="spaces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x v="2719"/>
    <b v="0"/>
    <n v="69"/>
    <b v="1"/>
    <s v="theater/spaces"/>
    <x v="1"/>
    <s v="spaces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x v="2720"/>
    <b v="0"/>
    <n v="173"/>
    <b v="1"/>
    <s v="theater/spaces"/>
    <x v="1"/>
    <s v="spaces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x v="2721"/>
    <b v="0"/>
    <n v="269"/>
    <b v="1"/>
    <s v="technology/hardware"/>
    <x v="2"/>
    <s v="hardware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x v="2722"/>
    <b v="0"/>
    <n v="185"/>
    <b v="1"/>
    <s v="technology/hardware"/>
    <x v="2"/>
    <s v="hardware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x v="2723"/>
    <b v="0"/>
    <n v="176"/>
    <b v="1"/>
    <s v="technology/hardware"/>
    <x v="2"/>
    <s v="hardware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x v="2724"/>
    <b v="0"/>
    <n v="1019"/>
    <b v="1"/>
    <s v="technology/hardware"/>
    <x v="2"/>
    <s v="hardware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x v="2725"/>
    <b v="0"/>
    <n v="113"/>
    <b v="1"/>
    <s v="technology/hardware"/>
    <x v="2"/>
    <s v="hardware"/>
    <n v="511.65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x v="2726"/>
    <b v="0"/>
    <n v="404"/>
    <b v="1"/>
    <s v="technology/hardware"/>
    <x v="2"/>
    <s v="hardware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x v="2727"/>
    <b v="0"/>
    <n v="707"/>
    <b v="1"/>
    <s v="technology/hardware"/>
    <x v="2"/>
    <s v="hardware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x v="2728"/>
    <b v="0"/>
    <n v="392"/>
    <b v="1"/>
    <s v="technology/hardware"/>
    <x v="2"/>
    <s v="hardware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x v="2729"/>
    <b v="0"/>
    <n v="23"/>
    <b v="1"/>
    <s v="technology/hardware"/>
    <x v="2"/>
    <s v="hardware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x v="2730"/>
    <b v="0"/>
    <n v="682"/>
    <b v="1"/>
    <s v="technology/hardware"/>
    <x v="2"/>
    <s v="hardware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x v="2731"/>
    <b v="0"/>
    <n v="37"/>
    <b v="1"/>
    <s v="technology/hardware"/>
    <x v="2"/>
    <s v="hardware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x v="2732"/>
    <b v="0"/>
    <n v="146"/>
    <b v="1"/>
    <s v="technology/hardware"/>
    <x v="2"/>
    <s v="hardware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x v="2733"/>
    <b v="0"/>
    <n v="119"/>
    <b v="1"/>
    <s v="technology/hardware"/>
    <x v="2"/>
    <s v="hardware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x v="2734"/>
    <b v="0"/>
    <n v="163"/>
    <b v="1"/>
    <s v="technology/hardware"/>
    <x v="2"/>
    <s v="hardware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x v="2735"/>
    <b v="0"/>
    <n v="339"/>
    <b v="1"/>
    <s v="technology/hardware"/>
    <x v="2"/>
    <s v="hardware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x v="2736"/>
    <b v="0"/>
    <n v="58"/>
    <b v="1"/>
    <s v="technology/hardware"/>
    <x v="2"/>
    <s v="hardware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x v="2737"/>
    <b v="0"/>
    <n v="456"/>
    <b v="1"/>
    <s v="technology/hardware"/>
    <x v="2"/>
    <s v="hardware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x v="2738"/>
    <b v="0"/>
    <n v="15"/>
    <b v="1"/>
    <s v="technology/hardware"/>
    <x v="2"/>
    <s v="hardware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x v="2739"/>
    <b v="0"/>
    <n v="191"/>
    <b v="1"/>
    <s v="technology/hardware"/>
    <x v="2"/>
    <s v="hardware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x v="2740"/>
    <b v="0"/>
    <n v="17"/>
    <b v="1"/>
    <s v="technology/hardware"/>
    <x v="2"/>
    <s v="hardware"/>
    <n v="18.239999999999998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x v="2741"/>
    <b v="0"/>
    <n v="4"/>
    <b v="0"/>
    <s v="publishing/children's books"/>
    <x v="3"/>
    <s v="children's books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x v="2742"/>
    <b v="0"/>
    <n v="18"/>
    <b v="0"/>
    <s v="publishing/children's books"/>
    <x v="3"/>
    <s v="children's books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x v="2743"/>
    <b v="0"/>
    <n v="0"/>
    <b v="0"/>
    <s v="publishing/children's books"/>
    <x v="3"/>
    <s v="children's books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x v="2744"/>
    <b v="0"/>
    <n v="22"/>
    <b v="0"/>
    <s v="publishing/children's books"/>
    <x v="3"/>
    <s v="children's books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x v="2745"/>
    <b v="0"/>
    <n v="49"/>
    <b v="0"/>
    <s v="publishing/children's books"/>
    <x v="3"/>
    <s v="children's books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x v="2746"/>
    <b v="0"/>
    <n v="19"/>
    <b v="0"/>
    <s v="publishing/children's books"/>
    <x v="3"/>
    <s v="children's books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x v="2747"/>
    <b v="0"/>
    <n v="4"/>
    <b v="0"/>
    <s v="publishing/children's books"/>
    <x v="3"/>
    <s v="children's books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x v="2748"/>
    <b v="0"/>
    <n v="4"/>
    <b v="0"/>
    <s v="publishing/children's books"/>
    <x v="3"/>
    <s v="children's books"/>
    <n v="13.25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x v="2749"/>
    <b v="0"/>
    <n v="2"/>
    <b v="0"/>
    <s v="publishing/children's books"/>
    <x v="3"/>
    <s v="children's books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x v="2750"/>
    <b v="0"/>
    <n v="0"/>
    <b v="0"/>
    <s v="publishing/children's books"/>
    <x v="3"/>
    <s v="children's books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x v="2751"/>
    <b v="0"/>
    <n v="0"/>
    <b v="0"/>
    <s v="publishing/children's books"/>
    <x v="3"/>
    <s v="children's books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x v="2752"/>
    <b v="0"/>
    <n v="14"/>
    <b v="0"/>
    <s v="publishing/children's books"/>
    <x v="3"/>
    <s v="children's books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x v="2753"/>
    <b v="0"/>
    <n v="8"/>
    <b v="0"/>
    <s v="publishing/children's books"/>
    <x v="3"/>
    <s v="children's books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x v="2754"/>
    <b v="0"/>
    <n v="0"/>
    <b v="0"/>
    <s v="publishing/children's books"/>
    <x v="3"/>
    <s v="children's books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x v="2755"/>
    <b v="0"/>
    <n v="15"/>
    <b v="0"/>
    <s v="publishing/children's books"/>
    <x v="3"/>
    <s v="children's books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x v="2756"/>
    <b v="0"/>
    <n v="33"/>
    <b v="0"/>
    <s v="publishing/children's books"/>
    <x v="3"/>
    <s v="children's books"/>
    <n v="31.76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x v="2757"/>
    <b v="0"/>
    <n v="2"/>
    <b v="0"/>
    <s v="publishing/children's books"/>
    <x v="3"/>
    <s v="children's books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x v="2758"/>
    <b v="0"/>
    <n v="6"/>
    <b v="0"/>
    <s v="publishing/children's books"/>
    <x v="3"/>
    <s v="children's books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x v="2759"/>
    <b v="0"/>
    <n v="2"/>
    <b v="0"/>
    <s v="publishing/children's books"/>
    <x v="3"/>
    <s v="children's books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x v="2760"/>
    <b v="0"/>
    <n v="0"/>
    <b v="0"/>
    <s v="publishing/children's books"/>
    <x v="3"/>
    <s v="children's books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x v="2761"/>
    <b v="0"/>
    <n v="4"/>
    <b v="0"/>
    <s v="publishing/children's books"/>
    <x v="3"/>
    <s v="children's books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x v="2762"/>
    <b v="0"/>
    <n v="1"/>
    <b v="0"/>
    <s v="publishing/children's books"/>
    <x v="3"/>
    <s v="children's books"/>
    <n v="25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x v="2763"/>
    <b v="0"/>
    <n v="3"/>
    <b v="0"/>
    <s v="publishing/children's books"/>
    <x v="3"/>
    <s v="children's books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x v="2764"/>
    <b v="0"/>
    <n v="4"/>
    <b v="0"/>
    <s v="publishing/children's books"/>
    <x v="3"/>
    <s v="children's books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x v="2765"/>
    <b v="0"/>
    <n v="0"/>
    <b v="0"/>
    <s v="publishing/children's books"/>
    <x v="3"/>
    <s v="children's books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x v="2766"/>
    <b v="0"/>
    <n v="4"/>
    <b v="0"/>
    <s v="publishing/children's books"/>
    <x v="3"/>
    <s v="children's books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x v="2767"/>
    <b v="0"/>
    <n v="3"/>
    <b v="0"/>
    <s v="publishing/children's books"/>
    <x v="3"/>
    <s v="children's books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x v="2768"/>
    <b v="0"/>
    <n v="34"/>
    <b v="0"/>
    <s v="publishing/children's books"/>
    <x v="3"/>
    <s v="children's books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x v="2769"/>
    <b v="0"/>
    <n v="2"/>
    <b v="0"/>
    <s v="publishing/children's books"/>
    <x v="3"/>
    <s v="children's books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x v="2770"/>
    <b v="0"/>
    <n v="33"/>
    <b v="0"/>
    <s v="publishing/children's books"/>
    <x v="3"/>
    <s v="children's books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x v="2771"/>
    <b v="0"/>
    <n v="0"/>
    <b v="0"/>
    <s v="publishing/children's books"/>
    <x v="3"/>
    <s v="children's books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x v="2772"/>
    <b v="0"/>
    <n v="0"/>
    <b v="0"/>
    <s v="publishing/children's books"/>
    <x v="3"/>
    <s v="children's books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x v="2773"/>
    <b v="0"/>
    <n v="1"/>
    <b v="0"/>
    <s v="publishing/children's books"/>
    <x v="3"/>
    <s v="children's books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x v="2774"/>
    <b v="0"/>
    <n v="13"/>
    <b v="0"/>
    <s v="publishing/children's books"/>
    <x v="3"/>
    <s v="children's books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x v="2775"/>
    <b v="0"/>
    <n v="2"/>
    <b v="0"/>
    <s v="publishing/children's books"/>
    <x v="3"/>
    <s v="children's books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x v="2776"/>
    <b v="0"/>
    <n v="36"/>
    <b v="0"/>
    <s v="publishing/children's books"/>
    <x v="3"/>
    <s v="children's books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x v="2777"/>
    <b v="0"/>
    <n v="1"/>
    <b v="0"/>
    <s v="publishing/children's books"/>
    <x v="3"/>
    <s v="children's books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x v="2778"/>
    <b v="0"/>
    <n v="15"/>
    <b v="0"/>
    <s v="publishing/children's books"/>
    <x v="3"/>
    <s v="children's books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x v="2779"/>
    <b v="0"/>
    <n v="1"/>
    <b v="0"/>
    <s v="publishing/children's books"/>
    <x v="3"/>
    <s v="children's books"/>
    <n v="53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x v="2780"/>
    <b v="0"/>
    <n v="0"/>
    <b v="0"/>
    <s v="publishing/children's books"/>
    <x v="3"/>
    <s v="children's books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x v="2781"/>
    <b v="0"/>
    <n v="28"/>
    <b v="1"/>
    <s v="theater/plays"/>
    <x v="1"/>
    <s v="plays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x v="2782"/>
    <b v="0"/>
    <n v="18"/>
    <b v="1"/>
    <s v="theater/plays"/>
    <x v="1"/>
    <s v="plays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x v="2783"/>
    <b v="0"/>
    <n v="61"/>
    <b v="1"/>
    <s v="theater/plays"/>
    <x v="1"/>
    <s v="plays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x v="2784"/>
    <b v="0"/>
    <n v="108"/>
    <b v="1"/>
    <s v="theater/plays"/>
    <x v="1"/>
    <s v="plays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x v="2785"/>
    <b v="0"/>
    <n v="142"/>
    <b v="1"/>
    <s v="theater/plays"/>
    <x v="1"/>
    <s v="plays"/>
    <n v="36.86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x v="2786"/>
    <b v="0"/>
    <n v="74"/>
    <b v="1"/>
    <s v="theater/plays"/>
    <x v="1"/>
    <s v="plays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x v="2787"/>
    <b v="0"/>
    <n v="38"/>
    <b v="1"/>
    <s v="theater/plays"/>
    <x v="1"/>
    <s v="plays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x v="2788"/>
    <b v="0"/>
    <n v="20"/>
    <b v="1"/>
    <s v="theater/plays"/>
    <x v="1"/>
    <s v="plays"/>
    <n v="102.5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x v="2789"/>
    <b v="0"/>
    <n v="24"/>
    <b v="1"/>
    <s v="theater/plays"/>
    <x v="1"/>
    <s v="plays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x v="2790"/>
    <b v="0"/>
    <n v="66"/>
    <b v="1"/>
    <s v="theater/plays"/>
    <x v="1"/>
    <s v="plays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x v="2791"/>
    <b v="0"/>
    <n v="28"/>
    <b v="1"/>
    <s v="theater/plays"/>
    <x v="1"/>
    <s v="plays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x v="2792"/>
    <b v="0"/>
    <n v="24"/>
    <b v="1"/>
    <s v="theater/plays"/>
    <x v="1"/>
    <s v="plays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x v="2793"/>
    <b v="0"/>
    <n v="73"/>
    <b v="1"/>
    <s v="theater/plays"/>
    <x v="1"/>
    <s v="plays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x v="2794"/>
    <b v="0"/>
    <n v="3"/>
    <b v="1"/>
    <s v="theater/plays"/>
    <x v="1"/>
    <s v="plays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x v="2795"/>
    <b v="0"/>
    <n v="20"/>
    <b v="1"/>
    <s v="theater/plays"/>
    <x v="1"/>
    <s v="plays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x v="2796"/>
    <b v="0"/>
    <n v="21"/>
    <b v="1"/>
    <s v="theater/plays"/>
    <x v="1"/>
    <s v="plays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x v="2797"/>
    <b v="0"/>
    <n v="94"/>
    <b v="1"/>
    <s v="theater/plays"/>
    <x v="1"/>
    <s v="plays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x v="2798"/>
    <b v="0"/>
    <n v="139"/>
    <b v="1"/>
    <s v="theater/plays"/>
    <x v="1"/>
    <s v="plays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x v="2799"/>
    <b v="0"/>
    <n v="130"/>
    <b v="1"/>
    <s v="theater/plays"/>
    <x v="1"/>
    <s v="plays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x v="2800"/>
    <b v="0"/>
    <n v="31"/>
    <b v="1"/>
    <s v="theater/plays"/>
    <x v="1"/>
    <s v="plays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x v="2801"/>
    <b v="0"/>
    <n v="13"/>
    <b v="1"/>
    <s v="theater/plays"/>
    <x v="1"/>
    <s v="plays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x v="2802"/>
    <b v="0"/>
    <n v="90"/>
    <b v="1"/>
    <s v="theater/plays"/>
    <x v="1"/>
    <s v="plays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x v="2803"/>
    <b v="0"/>
    <n v="141"/>
    <b v="1"/>
    <s v="theater/plays"/>
    <x v="1"/>
    <s v="plays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x v="2804"/>
    <b v="0"/>
    <n v="23"/>
    <b v="1"/>
    <s v="theater/plays"/>
    <x v="1"/>
    <s v="plays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x v="2805"/>
    <b v="0"/>
    <n v="18"/>
    <b v="1"/>
    <s v="theater/plays"/>
    <x v="1"/>
    <s v="plays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x v="2806"/>
    <b v="0"/>
    <n v="76"/>
    <b v="1"/>
    <s v="theater/plays"/>
    <x v="1"/>
    <s v="plays"/>
    <n v="44.25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x v="2807"/>
    <b v="0"/>
    <n v="93"/>
    <b v="1"/>
    <s v="theater/plays"/>
    <x v="1"/>
    <s v="plays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x v="2808"/>
    <b v="0"/>
    <n v="69"/>
    <b v="1"/>
    <s v="theater/plays"/>
    <x v="1"/>
    <s v="plays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x v="2809"/>
    <b v="0"/>
    <n v="21"/>
    <b v="1"/>
    <s v="theater/plays"/>
    <x v="1"/>
    <s v="plays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x v="2810"/>
    <b v="0"/>
    <n v="57"/>
    <b v="1"/>
    <s v="theater/plays"/>
    <x v="1"/>
    <s v="plays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x v="2811"/>
    <b v="0"/>
    <n v="108"/>
    <b v="1"/>
    <s v="theater/plays"/>
    <x v="1"/>
    <s v="plays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x v="2812"/>
    <b v="0"/>
    <n v="83"/>
    <b v="1"/>
    <s v="theater/plays"/>
    <x v="1"/>
    <s v="plays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x v="2813"/>
    <b v="0"/>
    <n v="96"/>
    <b v="1"/>
    <s v="theater/plays"/>
    <x v="1"/>
    <s v="plays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x v="2814"/>
    <b v="0"/>
    <n v="64"/>
    <b v="1"/>
    <s v="theater/plays"/>
    <x v="1"/>
    <s v="plays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x v="2815"/>
    <b v="0"/>
    <n v="14"/>
    <b v="1"/>
    <s v="theater/plays"/>
    <x v="1"/>
    <s v="plays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x v="2816"/>
    <b v="0"/>
    <n v="169"/>
    <b v="1"/>
    <s v="theater/plays"/>
    <x v="1"/>
    <s v="plays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x v="2817"/>
    <b v="0"/>
    <n v="33"/>
    <b v="1"/>
    <s v="theater/plays"/>
    <x v="1"/>
    <s v="plays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x v="2818"/>
    <b v="0"/>
    <n v="102"/>
    <b v="1"/>
    <s v="theater/plays"/>
    <x v="1"/>
    <s v="plays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x v="2819"/>
    <b v="0"/>
    <n v="104"/>
    <b v="1"/>
    <s v="theater/plays"/>
    <x v="1"/>
    <s v="plays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x v="2820"/>
    <b v="0"/>
    <n v="20"/>
    <b v="1"/>
    <s v="theater/plays"/>
    <x v="1"/>
    <s v="plays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x v="2821"/>
    <b v="0"/>
    <n v="35"/>
    <b v="1"/>
    <s v="theater/plays"/>
    <x v="1"/>
    <s v="plays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x v="2822"/>
    <b v="0"/>
    <n v="94"/>
    <b v="1"/>
    <s v="theater/plays"/>
    <x v="1"/>
    <s v="plays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x v="2823"/>
    <b v="0"/>
    <n v="14"/>
    <b v="1"/>
    <s v="theater/plays"/>
    <x v="1"/>
    <s v="plays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x v="2824"/>
    <b v="0"/>
    <n v="15"/>
    <b v="1"/>
    <s v="theater/plays"/>
    <x v="1"/>
    <s v="plays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x v="2825"/>
    <b v="0"/>
    <n v="51"/>
    <b v="1"/>
    <s v="theater/plays"/>
    <x v="1"/>
    <s v="plays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x v="2826"/>
    <b v="0"/>
    <n v="19"/>
    <b v="1"/>
    <s v="theater/plays"/>
    <x v="1"/>
    <s v="plays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x v="2827"/>
    <b v="0"/>
    <n v="23"/>
    <b v="1"/>
    <s v="theater/plays"/>
    <x v="1"/>
    <s v="plays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x v="2828"/>
    <b v="0"/>
    <n v="97"/>
    <b v="1"/>
    <s v="theater/plays"/>
    <x v="1"/>
    <s v="plays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x v="2829"/>
    <b v="0"/>
    <n v="76"/>
    <b v="1"/>
    <s v="theater/plays"/>
    <x v="1"/>
    <s v="plays"/>
    <n v="35.04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x v="2830"/>
    <b v="0"/>
    <n v="11"/>
    <b v="1"/>
    <s v="theater/plays"/>
    <x v="1"/>
    <s v="plays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x v="2831"/>
    <b v="0"/>
    <n v="52"/>
    <b v="1"/>
    <s v="theater/plays"/>
    <x v="1"/>
    <s v="plays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x v="2832"/>
    <b v="0"/>
    <n v="95"/>
    <b v="1"/>
    <s v="theater/plays"/>
    <x v="1"/>
    <s v="plays"/>
    <n v="30.19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x v="2833"/>
    <b v="0"/>
    <n v="35"/>
    <b v="1"/>
    <s v="theater/plays"/>
    <x v="1"/>
    <s v="plays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x v="2834"/>
    <b v="0"/>
    <n v="21"/>
    <b v="1"/>
    <s v="theater/plays"/>
    <x v="1"/>
    <s v="plays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x v="2835"/>
    <b v="0"/>
    <n v="93"/>
    <b v="1"/>
    <s v="theater/plays"/>
    <x v="1"/>
    <s v="plays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x v="2836"/>
    <b v="0"/>
    <n v="11"/>
    <b v="1"/>
    <s v="theater/plays"/>
    <x v="1"/>
    <s v="plays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x v="2837"/>
    <b v="0"/>
    <n v="21"/>
    <b v="1"/>
    <s v="theater/plays"/>
    <x v="1"/>
    <s v="plays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x v="2838"/>
    <b v="0"/>
    <n v="54"/>
    <b v="1"/>
    <s v="theater/plays"/>
    <x v="1"/>
    <s v="plays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x v="2839"/>
    <b v="0"/>
    <n v="31"/>
    <b v="1"/>
    <s v="theater/plays"/>
    <x v="1"/>
    <s v="plays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x v="2840"/>
    <b v="0"/>
    <n v="132"/>
    <b v="1"/>
    <s v="theater/plays"/>
    <x v="1"/>
    <s v="plays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x v="2841"/>
    <b v="0"/>
    <n v="1"/>
    <b v="0"/>
    <s v="theater/plays"/>
    <x v="1"/>
    <s v="plays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x v="2842"/>
    <b v="0"/>
    <n v="0"/>
    <b v="0"/>
    <s v="theater/plays"/>
    <x v="1"/>
    <s v="plays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x v="2843"/>
    <b v="0"/>
    <n v="0"/>
    <b v="0"/>
    <s v="theater/plays"/>
    <x v="1"/>
    <s v="plays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x v="2844"/>
    <b v="0"/>
    <n v="1"/>
    <b v="0"/>
    <s v="theater/plays"/>
    <x v="1"/>
    <s v="plays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x v="2845"/>
    <b v="0"/>
    <n v="39"/>
    <b v="0"/>
    <s v="theater/plays"/>
    <x v="1"/>
    <s v="plays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x v="2846"/>
    <b v="0"/>
    <n v="0"/>
    <b v="0"/>
    <s v="theater/plays"/>
    <x v="1"/>
    <s v="plays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x v="2847"/>
    <b v="0"/>
    <n v="0"/>
    <b v="0"/>
    <s v="theater/plays"/>
    <x v="1"/>
    <s v="plays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x v="2848"/>
    <b v="0"/>
    <n v="3"/>
    <b v="0"/>
    <s v="theater/plays"/>
    <x v="1"/>
    <s v="plays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x v="2849"/>
    <b v="0"/>
    <n v="1"/>
    <b v="0"/>
    <s v="theater/plays"/>
    <x v="1"/>
    <s v="plays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x v="2850"/>
    <b v="0"/>
    <n v="13"/>
    <b v="0"/>
    <s v="theater/plays"/>
    <x v="1"/>
    <s v="plays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x v="2851"/>
    <b v="0"/>
    <n v="0"/>
    <b v="0"/>
    <s v="theater/plays"/>
    <x v="1"/>
    <s v="plays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x v="2852"/>
    <b v="0"/>
    <n v="6"/>
    <b v="0"/>
    <s v="theater/plays"/>
    <x v="1"/>
    <s v="plays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x v="2853"/>
    <b v="0"/>
    <n v="0"/>
    <b v="0"/>
    <s v="theater/plays"/>
    <x v="1"/>
    <s v="plays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x v="2854"/>
    <b v="0"/>
    <n v="14"/>
    <b v="0"/>
    <s v="theater/plays"/>
    <x v="1"/>
    <s v="plays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x v="2855"/>
    <b v="0"/>
    <n v="5"/>
    <b v="0"/>
    <s v="theater/plays"/>
    <x v="1"/>
    <s v="plays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x v="2856"/>
    <b v="0"/>
    <n v="6"/>
    <b v="0"/>
    <s v="theater/plays"/>
    <x v="1"/>
    <s v="plays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x v="2857"/>
    <b v="0"/>
    <n v="15"/>
    <b v="0"/>
    <s v="theater/plays"/>
    <x v="1"/>
    <s v="plays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x v="2858"/>
    <b v="0"/>
    <n v="0"/>
    <b v="0"/>
    <s v="theater/plays"/>
    <x v="1"/>
    <s v="plays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x v="2859"/>
    <b v="0"/>
    <n v="1"/>
    <b v="0"/>
    <s v="theater/plays"/>
    <x v="1"/>
    <s v="plays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x v="2860"/>
    <b v="0"/>
    <n v="9"/>
    <b v="0"/>
    <s v="theater/plays"/>
    <x v="1"/>
    <s v="plays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x v="2861"/>
    <b v="0"/>
    <n v="3"/>
    <b v="0"/>
    <s v="theater/plays"/>
    <x v="1"/>
    <s v="plays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x v="2862"/>
    <b v="0"/>
    <n v="3"/>
    <b v="0"/>
    <s v="theater/plays"/>
    <x v="1"/>
    <s v="plays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x v="2863"/>
    <b v="0"/>
    <n v="1"/>
    <b v="0"/>
    <s v="theater/plays"/>
    <x v="1"/>
    <s v="plays"/>
    <n v="20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x v="2864"/>
    <b v="0"/>
    <n v="3"/>
    <b v="0"/>
    <s v="theater/plays"/>
    <x v="1"/>
    <s v="plays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x v="2865"/>
    <b v="0"/>
    <n v="0"/>
    <b v="0"/>
    <s v="theater/plays"/>
    <x v="1"/>
    <s v="plays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x v="2866"/>
    <b v="0"/>
    <n v="2"/>
    <b v="0"/>
    <s v="theater/plays"/>
    <x v="1"/>
    <s v="plays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x v="2867"/>
    <b v="0"/>
    <n v="10"/>
    <b v="0"/>
    <s v="theater/plays"/>
    <x v="1"/>
    <s v="plays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x v="2868"/>
    <b v="0"/>
    <n v="60"/>
    <b v="0"/>
    <s v="theater/plays"/>
    <x v="1"/>
    <s v="plays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x v="2869"/>
    <b v="0"/>
    <n v="5"/>
    <b v="0"/>
    <s v="theater/plays"/>
    <x v="1"/>
    <s v="plays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x v="2870"/>
    <b v="0"/>
    <n v="9"/>
    <b v="0"/>
    <s v="theater/plays"/>
    <x v="1"/>
    <s v="plays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x v="2871"/>
    <b v="0"/>
    <n v="13"/>
    <b v="0"/>
    <s v="theater/plays"/>
    <x v="1"/>
    <s v="plays"/>
    <n v="35.92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x v="2872"/>
    <b v="0"/>
    <n v="0"/>
    <b v="0"/>
    <s v="theater/plays"/>
    <x v="1"/>
    <s v="plays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x v="2873"/>
    <b v="0"/>
    <n v="8"/>
    <b v="0"/>
    <s v="theater/plays"/>
    <x v="1"/>
    <s v="plays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x v="2874"/>
    <b v="0"/>
    <n v="3"/>
    <b v="0"/>
    <s v="theater/plays"/>
    <x v="1"/>
    <s v="plays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x v="2875"/>
    <b v="0"/>
    <n v="3"/>
    <b v="0"/>
    <s v="theater/plays"/>
    <x v="1"/>
    <s v="plays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x v="2876"/>
    <b v="0"/>
    <n v="0"/>
    <b v="0"/>
    <s v="theater/plays"/>
    <x v="1"/>
    <s v="plays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x v="2877"/>
    <b v="0"/>
    <n v="6"/>
    <b v="0"/>
    <s v="theater/plays"/>
    <x v="1"/>
    <s v="plays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x v="2878"/>
    <b v="0"/>
    <n v="4"/>
    <b v="0"/>
    <s v="theater/plays"/>
    <x v="1"/>
    <s v="plays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x v="2879"/>
    <b v="0"/>
    <n v="1"/>
    <b v="0"/>
    <s v="theater/plays"/>
    <x v="1"/>
    <s v="plays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x v="2880"/>
    <b v="0"/>
    <n v="29"/>
    <b v="0"/>
    <s v="theater/plays"/>
    <x v="1"/>
    <s v="plays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x v="2881"/>
    <b v="0"/>
    <n v="0"/>
    <b v="0"/>
    <s v="theater/plays"/>
    <x v="1"/>
    <s v="plays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x v="2882"/>
    <b v="0"/>
    <n v="4"/>
    <b v="0"/>
    <s v="theater/plays"/>
    <x v="1"/>
    <s v="plays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x v="2883"/>
    <b v="0"/>
    <n v="5"/>
    <b v="0"/>
    <s v="theater/plays"/>
    <x v="1"/>
    <s v="plays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x v="2884"/>
    <b v="0"/>
    <n v="4"/>
    <b v="0"/>
    <s v="theater/plays"/>
    <x v="1"/>
    <s v="plays"/>
    <n v="46.25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x v="2885"/>
    <b v="0"/>
    <n v="5"/>
    <b v="0"/>
    <s v="theater/plays"/>
    <x v="1"/>
    <s v="plays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x v="2886"/>
    <b v="0"/>
    <n v="1"/>
    <b v="0"/>
    <s v="theater/plays"/>
    <x v="1"/>
    <s v="plays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x v="2887"/>
    <b v="0"/>
    <n v="1"/>
    <b v="0"/>
    <s v="theater/plays"/>
    <x v="1"/>
    <s v="plays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x v="2888"/>
    <b v="0"/>
    <n v="0"/>
    <b v="0"/>
    <s v="theater/plays"/>
    <x v="1"/>
    <s v="plays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x v="2889"/>
    <b v="0"/>
    <n v="14"/>
    <b v="0"/>
    <s v="theater/plays"/>
    <x v="1"/>
    <s v="plays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x v="2890"/>
    <b v="0"/>
    <n v="3"/>
    <b v="0"/>
    <s v="theater/plays"/>
    <x v="1"/>
    <s v="plays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x v="2891"/>
    <b v="0"/>
    <n v="10"/>
    <b v="0"/>
    <s v="theater/plays"/>
    <x v="1"/>
    <s v="plays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x v="2892"/>
    <b v="0"/>
    <n v="17"/>
    <b v="0"/>
    <s v="theater/plays"/>
    <x v="1"/>
    <s v="plays"/>
    <n v="29.41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x v="2893"/>
    <b v="0"/>
    <n v="2"/>
    <b v="0"/>
    <s v="theater/plays"/>
    <x v="1"/>
    <s v="plays"/>
    <n v="12.5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x v="2894"/>
    <b v="0"/>
    <n v="0"/>
    <b v="0"/>
    <s v="theater/plays"/>
    <x v="1"/>
    <s v="plays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x v="2895"/>
    <b v="0"/>
    <n v="4"/>
    <b v="0"/>
    <s v="theater/plays"/>
    <x v="1"/>
    <s v="plays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x v="2896"/>
    <b v="0"/>
    <n v="12"/>
    <b v="0"/>
    <s v="theater/plays"/>
    <x v="1"/>
    <s v="plays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x v="2897"/>
    <b v="0"/>
    <n v="3"/>
    <b v="0"/>
    <s v="theater/plays"/>
    <x v="1"/>
    <s v="plays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x v="2898"/>
    <b v="0"/>
    <n v="12"/>
    <b v="0"/>
    <s v="theater/plays"/>
    <x v="1"/>
    <s v="plays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x v="2899"/>
    <b v="0"/>
    <n v="0"/>
    <b v="0"/>
    <s v="theater/plays"/>
    <x v="1"/>
    <s v="plays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x v="2900"/>
    <b v="0"/>
    <n v="7"/>
    <b v="0"/>
    <s v="theater/plays"/>
    <x v="1"/>
    <s v="plays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x v="2901"/>
    <b v="0"/>
    <n v="2"/>
    <b v="0"/>
    <s v="theater/plays"/>
    <x v="1"/>
    <s v="plays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x v="2902"/>
    <b v="0"/>
    <n v="1"/>
    <b v="0"/>
    <s v="theater/plays"/>
    <x v="1"/>
    <s v="plays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x v="2903"/>
    <b v="0"/>
    <n v="4"/>
    <b v="0"/>
    <s v="theater/plays"/>
    <x v="1"/>
    <s v="plays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x v="2904"/>
    <b v="0"/>
    <n v="4"/>
    <b v="0"/>
    <s v="theater/plays"/>
    <x v="1"/>
    <s v="plays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x v="2905"/>
    <b v="0"/>
    <n v="17"/>
    <b v="0"/>
    <s v="theater/plays"/>
    <x v="1"/>
    <s v="plays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x v="2906"/>
    <b v="0"/>
    <n v="7"/>
    <b v="0"/>
    <s v="theater/plays"/>
    <x v="1"/>
    <s v="plays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x v="2907"/>
    <b v="0"/>
    <n v="2"/>
    <b v="0"/>
    <s v="theater/plays"/>
    <x v="1"/>
    <s v="plays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x v="2908"/>
    <b v="0"/>
    <n v="5"/>
    <b v="0"/>
    <s v="theater/plays"/>
    <x v="1"/>
    <s v="plays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x v="2909"/>
    <b v="0"/>
    <n v="1"/>
    <b v="0"/>
    <s v="theater/plays"/>
    <x v="1"/>
    <s v="plays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x v="2910"/>
    <b v="0"/>
    <n v="1"/>
    <b v="0"/>
    <s v="theater/plays"/>
    <x v="1"/>
    <s v="plays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x v="2911"/>
    <b v="0"/>
    <n v="14"/>
    <b v="0"/>
    <s v="theater/plays"/>
    <x v="1"/>
    <s v="plays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x v="2912"/>
    <b v="0"/>
    <n v="26"/>
    <b v="0"/>
    <s v="theater/plays"/>
    <x v="1"/>
    <s v="plays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x v="2913"/>
    <b v="0"/>
    <n v="2"/>
    <b v="0"/>
    <s v="theater/plays"/>
    <x v="1"/>
    <s v="plays"/>
    <n v="1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x v="2914"/>
    <b v="0"/>
    <n v="1"/>
    <b v="0"/>
    <s v="theater/plays"/>
    <x v="1"/>
    <s v="plays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x v="2915"/>
    <b v="0"/>
    <n v="3"/>
    <b v="0"/>
    <s v="theater/plays"/>
    <x v="1"/>
    <s v="plays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x v="2916"/>
    <b v="0"/>
    <n v="7"/>
    <b v="0"/>
    <s v="theater/plays"/>
    <x v="1"/>
    <s v="plays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x v="2917"/>
    <b v="0"/>
    <n v="9"/>
    <b v="0"/>
    <s v="theater/plays"/>
    <x v="1"/>
    <s v="plays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x v="2918"/>
    <b v="0"/>
    <n v="20"/>
    <b v="0"/>
    <s v="theater/plays"/>
    <x v="1"/>
    <s v="plays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x v="2919"/>
    <b v="0"/>
    <n v="6"/>
    <b v="0"/>
    <s v="theater/plays"/>
    <x v="1"/>
    <s v="plays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x v="2920"/>
    <b v="0"/>
    <n v="13"/>
    <b v="0"/>
    <s v="theater/plays"/>
    <x v="1"/>
    <s v="plays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x v="2921"/>
    <b v="0"/>
    <n v="3"/>
    <b v="1"/>
    <s v="theater/musical"/>
    <x v="1"/>
    <s v="musical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x v="2922"/>
    <b v="0"/>
    <n v="6"/>
    <b v="1"/>
    <s v="theater/musical"/>
    <x v="1"/>
    <s v="musical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x v="2923"/>
    <b v="0"/>
    <n v="10"/>
    <b v="1"/>
    <s v="theater/musical"/>
    <x v="1"/>
    <s v="musical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x v="2924"/>
    <b v="0"/>
    <n v="147"/>
    <b v="1"/>
    <s v="theater/musical"/>
    <x v="1"/>
    <s v="musical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x v="2925"/>
    <b v="0"/>
    <n v="199"/>
    <b v="1"/>
    <s v="theater/musical"/>
    <x v="1"/>
    <s v="musical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x v="2926"/>
    <b v="0"/>
    <n v="50"/>
    <b v="1"/>
    <s v="theater/musical"/>
    <x v="1"/>
    <s v="musical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x v="2927"/>
    <b v="0"/>
    <n v="21"/>
    <b v="1"/>
    <s v="theater/musical"/>
    <x v="1"/>
    <s v="musical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x v="2928"/>
    <b v="0"/>
    <n v="24"/>
    <b v="1"/>
    <s v="theater/musical"/>
    <x v="1"/>
    <s v="musical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x v="2929"/>
    <b v="0"/>
    <n v="32"/>
    <b v="1"/>
    <s v="theater/musical"/>
    <x v="1"/>
    <s v="musical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x v="2930"/>
    <b v="0"/>
    <n v="62"/>
    <b v="1"/>
    <s v="theater/musical"/>
    <x v="1"/>
    <s v="musical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x v="2931"/>
    <b v="0"/>
    <n v="9"/>
    <b v="1"/>
    <s v="theater/musical"/>
    <x v="1"/>
    <s v="musical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x v="2932"/>
    <b v="0"/>
    <n v="38"/>
    <b v="1"/>
    <s v="theater/musical"/>
    <x v="1"/>
    <s v="musical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x v="2933"/>
    <b v="0"/>
    <n v="54"/>
    <b v="1"/>
    <s v="theater/musical"/>
    <x v="1"/>
    <s v="musical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x v="2934"/>
    <b v="0"/>
    <n v="37"/>
    <b v="1"/>
    <s v="theater/musical"/>
    <x v="1"/>
    <s v="musical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x v="2935"/>
    <b v="0"/>
    <n v="39"/>
    <b v="1"/>
    <s v="theater/musical"/>
    <x v="1"/>
    <s v="musical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x v="2936"/>
    <b v="0"/>
    <n v="34"/>
    <b v="1"/>
    <s v="theater/musical"/>
    <x v="1"/>
    <s v="musical"/>
    <n v="37.65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x v="2937"/>
    <b v="0"/>
    <n v="55"/>
    <b v="1"/>
    <s v="theater/musical"/>
    <x v="1"/>
    <s v="musical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x v="2938"/>
    <b v="0"/>
    <n v="32"/>
    <b v="1"/>
    <s v="theater/musical"/>
    <x v="1"/>
    <s v="musical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x v="2939"/>
    <b v="0"/>
    <n v="25"/>
    <b v="1"/>
    <s v="theater/musical"/>
    <x v="1"/>
    <s v="musical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x v="2940"/>
    <b v="0"/>
    <n v="33"/>
    <b v="1"/>
    <s v="theater/musical"/>
    <x v="1"/>
    <s v="musical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x v="2941"/>
    <b v="0"/>
    <n v="1"/>
    <b v="0"/>
    <s v="theater/spaces"/>
    <x v="1"/>
    <s v="spaces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x v="2942"/>
    <b v="0"/>
    <n v="202"/>
    <b v="0"/>
    <s v="theater/spaces"/>
    <x v="1"/>
    <s v="spaces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x v="2943"/>
    <b v="0"/>
    <n v="0"/>
    <b v="0"/>
    <s v="theater/spaces"/>
    <x v="1"/>
    <s v="spaces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x v="2944"/>
    <b v="0"/>
    <n v="1"/>
    <b v="0"/>
    <s v="theater/spaces"/>
    <x v="1"/>
    <s v="spaces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x v="2945"/>
    <b v="0"/>
    <n v="0"/>
    <b v="0"/>
    <s v="theater/spaces"/>
    <x v="1"/>
    <s v="spaces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x v="2946"/>
    <b v="0"/>
    <n v="2"/>
    <b v="0"/>
    <s v="theater/spaces"/>
    <x v="1"/>
    <s v="spaces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x v="2947"/>
    <b v="0"/>
    <n v="13"/>
    <b v="0"/>
    <s v="theater/spaces"/>
    <x v="1"/>
    <s v="spaces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x v="2948"/>
    <b v="0"/>
    <n v="9"/>
    <b v="0"/>
    <s v="theater/spaces"/>
    <x v="1"/>
    <s v="spaces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x v="2949"/>
    <b v="0"/>
    <n v="2"/>
    <b v="0"/>
    <s v="theater/spaces"/>
    <x v="1"/>
    <s v="spaces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x v="2950"/>
    <b v="0"/>
    <n v="0"/>
    <b v="0"/>
    <s v="theater/spaces"/>
    <x v="1"/>
    <s v="spaces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x v="2951"/>
    <b v="0"/>
    <n v="58"/>
    <b v="0"/>
    <s v="theater/spaces"/>
    <x v="1"/>
    <s v="spaces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x v="2952"/>
    <b v="0"/>
    <n v="8"/>
    <b v="0"/>
    <s v="theater/spaces"/>
    <x v="1"/>
    <s v="spaces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x v="2953"/>
    <b v="0"/>
    <n v="3"/>
    <b v="0"/>
    <s v="theater/spaces"/>
    <x v="1"/>
    <s v="spaces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x v="2954"/>
    <b v="0"/>
    <n v="0"/>
    <b v="0"/>
    <s v="theater/spaces"/>
    <x v="1"/>
    <s v="spaces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x v="2955"/>
    <b v="0"/>
    <n v="11"/>
    <b v="0"/>
    <s v="theater/spaces"/>
    <x v="1"/>
    <s v="spaces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x v="2956"/>
    <b v="0"/>
    <n v="20"/>
    <b v="0"/>
    <s v="theater/spaces"/>
    <x v="1"/>
    <s v="spaces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x v="2957"/>
    <b v="0"/>
    <n v="3"/>
    <b v="0"/>
    <s v="theater/spaces"/>
    <x v="1"/>
    <s v="spaces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x v="2958"/>
    <b v="0"/>
    <n v="0"/>
    <b v="0"/>
    <s v="theater/spaces"/>
    <x v="1"/>
    <s v="spaces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x v="2959"/>
    <b v="0"/>
    <n v="0"/>
    <b v="0"/>
    <s v="theater/spaces"/>
    <x v="1"/>
    <s v="spaces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x v="2960"/>
    <b v="0"/>
    <n v="0"/>
    <b v="0"/>
    <s v="theater/spaces"/>
    <x v="1"/>
    <s v="spaces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x v="2961"/>
    <b v="0"/>
    <n v="108"/>
    <b v="1"/>
    <s v="theater/plays"/>
    <x v="1"/>
    <s v="plays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x v="2962"/>
    <b v="0"/>
    <n v="20"/>
    <b v="1"/>
    <s v="theater/plays"/>
    <x v="1"/>
    <s v="plays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x v="2963"/>
    <b v="0"/>
    <n v="98"/>
    <b v="1"/>
    <s v="theater/plays"/>
    <x v="1"/>
    <s v="plays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x v="2964"/>
    <b v="0"/>
    <n v="196"/>
    <b v="1"/>
    <s v="theater/plays"/>
    <x v="1"/>
    <s v="plays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x v="2965"/>
    <b v="0"/>
    <n v="39"/>
    <b v="1"/>
    <s v="theater/plays"/>
    <x v="1"/>
    <s v="plays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x v="2966"/>
    <b v="0"/>
    <n v="128"/>
    <b v="1"/>
    <s v="theater/plays"/>
    <x v="1"/>
    <s v="plays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x v="2967"/>
    <b v="0"/>
    <n v="71"/>
    <b v="1"/>
    <s v="theater/plays"/>
    <x v="1"/>
    <s v="plays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x v="2968"/>
    <b v="0"/>
    <n v="47"/>
    <b v="1"/>
    <s v="theater/plays"/>
    <x v="1"/>
    <s v="plays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x v="2969"/>
    <b v="0"/>
    <n v="17"/>
    <b v="1"/>
    <s v="theater/plays"/>
    <x v="1"/>
    <s v="plays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x v="2970"/>
    <b v="0"/>
    <n v="91"/>
    <b v="1"/>
    <s v="theater/plays"/>
    <x v="1"/>
    <s v="plays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x v="2971"/>
    <b v="0"/>
    <n v="43"/>
    <b v="1"/>
    <s v="theater/plays"/>
    <x v="1"/>
    <s v="plays"/>
    <n v="74.53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x v="2972"/>
    <b v="0"/>
    <n v="17"/>
    <b v="1"/>
    <s v="theater/plays"/>
    <x v="1"/>
    <s v="plays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x v="2973"/>
    <b v="0"/>
    <n v="33"/>
    <b v="1"/>
    <s v="theater/plays"/>
    <x v="1"/>
    <s v="plays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x v="2974"/>
    <b v="0"/>
    <n v="87"/>
    <b v="1"/>
    <s v="theater/plays"/>
    <x v="1"/>
    <s v="plays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x v="2975"/>
    <b v="0"/>
    <n v="113"/>
    <b v="1"/>
    <s v="theater/plays"/>
    <x v="1"/>
    <s v="plays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x v="2976"/>
    <b v="0"/>
    <n v="14"/>
    <b v="1"/>
    <s v="theater/plays"/>
    <x v="1"/>
    <s v="plays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x v="2977"/>
    <b v="0"/>
    <n v="30"/>
    <b v="1"/>
    <s v="theater/plays"/>
    <x v="1"/>
    <s v="plays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x v="2978"/>
    <b v="0"/>
    <n v="16"/>
    <b v="1"/>
    <s v="theater/plays"/>
    <x v="1"/>
    <s v="plays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x v="2979"/>
    <b v="0"/>
    <n v="46"/>
    <b v="1"/>
    <s v="theater/plays"/>
    <x v="1"/>
    <s v="plays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x v="2980"/>
    <b v="0"/>
    <n v="24"/>
    <b v="1"/>
    <s v="theater/plays"/>
    <x v="1"/>
    <s v="plays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x v="2981"/>
    <b v="1"/>
    <n v="97"/>
    <b v="1"/>
    <s v="theater/spaces"/>
    <x v="1"/>
    <s v="spaces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x v="2982"/>
    <b v="1"/>
    <n v="59"/>
    <b v="1"/>
    <s v="theater/spaces"/>
    <x v="1"/>
    <s v="spaces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x v="2983"/>
    <b v="1"/>
    <n v="1095"/>
    <b v="1"/>
    <s v="theater/spaces"/>
    <x v="1"/>
    <s v="spaces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x v="2984"/>
    <b v="1"/>
    <n v="218"/>
    <b v="1"/>
    <s v="theater/spaces"/>
    <x v="1"/>
    <s v="spaces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x v="2985"/>
    <b v="0"/>
    <n v="111"/>
    <b v="1"/>
    <s v="theater/spaces"/>
    <x v="1"/>
    <s v="spaces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x v="2986"/>
    <b v="0"/>
    <n v="56"/>
    <b v="1"/>
    <s v="theater/spaces"/>
    <x v="1"/>
    <s v="spaces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x v="2987"/>
    <b v="0"/>
    <n v="265"/>
    <b v="1"/>
    <s v="theater/spaces"/>
    <x v="1"/>
    <s v="spaces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x v="2988"/>
    <b v="0"/>
    <n v="28"/>
    <b v="1"/>
    <s v="theater/spaces"/>
    <x v="1"/>
    <s v="spaces"/>
    <n v="35.71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x v="2989"/>
    <b v="0"/>
    <n v="364"/>
    <b v="1"/>
    <s v="theater/spaces"/>
    <x v="1"/>
    <s v="spaces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x v="2990"/>
    <b v="0"/>
    <n v="27"/>
    <b v="1"/>
    <s v="theater/spaces"/>
    <x v="1"/>
    <s v="spaces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x v="2991"/>
    <b v="0"/>
    <n v="93"/>
    <b v="1"/>
    <s v="theater/spaces"/>
    <x v="1"/>
    <s v="spaces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x v="2992"/>
    <b v="0"/>
    <n v="64"/>
    <b v="1"/>
    <s v="theater/spaces"/>
    <x v="1"/>
    <s v="spaces"/>
    <n v="48.98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x v="2993"/>
    <b v="0"/>
    <n v="22"/>
    <b v="1"/>
    <s v="theater/spaces"/>
    <x v="1"/>
    <s v="spaces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x v="2994"/>
    <b v="0"/>
    <n v="59"/>
    <b v="1"/>
    <s v="theater/spaces"/>
    <x v="1"/>
    <s v="spaces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x v="2995"/>
    <b v="0"/>
    <n v="249"/>
    <b v="1"/>
    <s v="theater/spaces"/>
    <x v="1"/>
    <s v="spaces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x v="2996"/>
    <b v="0"/>
    <n v="392"/>
    <b v="1"/>
    <s v="theater/spaces"/>
    <x v="1"/>
    <s v="spaces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x v="2997"/>
    <b v="0"/>
    <n v="115"/>
    <b v="1"/>
    <s v="theater/spaces"/>
    <x v="1"/>
    <s v="spaces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x v="2998"/>
    <b v="0"/>
    <n v="433"/>
    <b v="1"/>
    <s v="theater/spaces"/>
    <x v="1"/>
    <s v="spaces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x v="2999"/>
    <b v="0"/>
    <n v="20"/>
    <b v="1"/>
    <s v="theater/spaces"/>
    <x v="1"/>
    <s v="spaces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x v="3000"/>
    <b v="0"/>
    <n v="8"/>
    <b v="1"/>
    <s v="theater/spaces"/>
    <x v="1"/>
    <s v="spaces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x v="3001"/>
    <b v="0"/>
    <n v="175"/>
    <b v="1"/>
    <s v="theater/spaces"/>
    <x v="1"/>
    <s v="spaces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x v="3002"/>
    <b v="0"/>
    <n v="104"/>
    <b v="1"/>
    <s v="theater/spaces"/>
    <x v="1"/>
    <s v="spaces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x v="3003"/>
    <b v="0"/>
    <n v="17"/>
    <b v="1"/>
    <s v="theater/spaces"/>
    <x v="1"/>
    <s v="spaces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x v="3004"/>
    <b v="0"/>
    <n v="277"/>
    <b v="1"/>
    <s v="theater/spaces"/>
    <x v="1"/>
    <s v="spaces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x v="3005"/>
    <b v="0"/>
    <n v="118"/>
    <b v="1"/>
    <s v="theater/spaces"/>
    <x v="1"/>
    <s v="spaces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x v="3006"/>
    <b v="0"/>
    <n v="97"/>
    <b v="1"/>
    <s v="theater/spaces"/>
    <x v="1"/>
    <s v="spaces"/>
    <n v="88.87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x v="3007"/>
    <b v="0"/>
    <n v="20"/>
    <b v="1"/>
    <s v="theater/spaces"/>
    <x v="1"/>
    <s v="spaces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x v="3008"/>
    <b v="0"/>
    <n v="26"/>
    <b v="1"/>
    <s v="theater/spaces"/>
    <x v="1"/>
    <s v="spaces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x v="3009"/>
    <b v="0"/>
    <n v="128"/>
    <b v="1"/>
    <s v="theater/spaces"/>
    <x v="1"/>
    <s v="spaces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x v="3010"/>
    <b v="0"/>
    <n v="15"/>
    <b v="1"/>
    <s v="theater/spaces"/>
    <x v="1"/>
    <s v="spaces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x v="3011"/>
    <b v="0"/>
    <n v="25"/>
    <b v="1"/>
    <s v="theater/spaces"/>
    <x v="1"/>
    <s v="spaces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x v="3012"/>
    <b v="0"/>
    <n v="55"/>
    <b v="1"/>
    <s v="theater/spaces"/>
    <x v="1"/>
    <s v="spaces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x v="3013"/>
    <b v="0"/>
    <n v="107"/>
    <b v="1"/>
    <s v="theater/spaces"/>
    <x v="1"/>
    <s v="spaces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x v="3014"/>
    <b v="0"/>
    <n v="557"/>
    <b v="1"/>
    <s v="theater/spaces"/>
    <x v="1"/>
    <s v="spaces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x v="3015"/>
    <b v="0"/>
    <n v="40"/>
    <b v="1"/>
    <s v="theater/spaces"/>
    <x v="1"/>
    <s v="spaces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x v="3016"/>
    <b v="0"/>
    <n v="36"/>
    <b v="1"/>
    <s v="theater/spaces"/>
    <x v="1"/>
    <s v="spaces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x v="3017"/>
    <b v="0"/>
    <n v="159"/>
    <b v="1"/>
    <s v="theater/spaces"/>
    <x v="1"/>
    <s v="spaces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x v="3018"/>
    <b v="0"/>
    <n v="41"/>
    <b v="1"/>
    <s v="theater/spaces"/>
    <x v="1"/>
    <s v="spaces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x v="3019"/>
    <b v="0"/>
    <n v="226"/>
    <b v="1"/>
    <s v="theater/spaces"/>
    <x v="1"/>
    <s v="spaces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x v="3020"/>
    <b v="0"/>
    <n v="30"/>
    <b v="1"/>
    <s v="theater/spaces"/>
    <x v="1"/>
    <s v="spaces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x v="3021"/>
    <b v="0"/>
    <n v="103"/>
    <b v="1"/>
    <s v="theater/spaces"/>
    <x v="1"/>
    <s v="spaces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x v="3022"/>
    <b v="0"/>
    <n v="62"/>
    <b v="1"/>
    <s v="theater/spaces"/>
    <x v="1"/>
    <s v="spaces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x v="3023"/>
    <b v="0"/>
    <n v="6"/>
    <b v="1"/>
    <s v="theater/spaces"/>
    <x v="1"/>
    <s v="spaces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x v="3024"/>
    <b v="0"/>
    <n v="182"/>
    <b v="1"/>
    <s v="theater/spaces"/>
    <x v="1"/>
    <s v="spaces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x v="3025"/>
    <b v="0"/>
    <n v="145"/>
    <b v="1"/>
    <s v="theater/spaces"/>
    <x v="1"/>
    <s v="spaces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x v="3026"/>
    <b v="0"/>
    <n v="25"/>
    <b v="1"/>
    <s v="theater/spaces"/>
    <x v="1"/>
    <s v="spaces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x v="3027"/>
    <b v="0"/>
    <n v="320"/>
    <b v="1"/>
    <s v="theater/spaces"/>
    <x v="1"/>
    <s v="spaces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x v="3028"/>
    <b v="0"/>
    <n v="99"/>
    <b v="1"/>
    <s v="theater/spaces"/>
    <x v="1"/>
    <s v="spaces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x v="3029"/>
    <b v="0"/>
    <n v="348"/>
    <b v="1"/>
    <s v="theater/spaces"/>
    <x v="1"/>
    <s v="spaces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x v="3030"/>
    <b v="0"/>
    <n v="41"/>
    <b v="1"/>
    <s v="theater/spaces"/>
    <x v="1"/>
    <s v="spaces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x v="3031"/>
    <b v="0"/>
    <n v="29"/>
    <b v="1"/>
    <s v="theater/spaces"/>
    <x v="1"/>
    <s v="spaces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x v="3032"/>
    <b v="0"/>
    <n v="25"/>
    <b v="1"/>
    <s v="theater/spaces"/>
    <x v="1"/>
    <s v="spaces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x v="3033"/>
    <b v="0"/>
    <n v="23"/>
    <b v="1"/>
    <s v="theater/spaces"/>
    <x v="1"/>
    <s v="spaces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x v="3034"/>
    <b v="0"/>
    <n v="1260"/>
    <b v="1"/>
    <s v="theater/spaces"/>
    <x v="1"/>
    <s v="spaces"/>
    <n v="89.31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x v="3035"/>
    <b v="0"/>
    <n v="307"/>
    <b v="1"/>
    <s v="theater/spaces"/>
    <x v="1"/>
    <s v="spaces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x v="3036"/>
    <b v="0"/>
    <n v="329"/>
    <b v="1"/>
    <s v="theater/spaces"/>
    <x v="1"/>
    <s v="spaces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x v="3037"/>
    <b v="0"/>
    <n v="32"/>
    <b v="1"/>
    <s v="theater/spaces"/>
    <x v="1"/>
    <s v="spaces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x v="3038"/>
    <b v="0"/>
    <n v="27"/>
    <b v="1"/>
    <s v="theater/spaces"/>
    <x v="1"/>
    <s v="spaces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x v="3039"/>
    <b v="0"/>
    <n v="236"/>
    <b v="1"/>
    <s v="theater/spaces"/>
    <x v="1"/>
    <s v="spaces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x v="3040"/>
    <b v="0"/>
    <n v="42"/>
    <b v="1"/>
    <s v="theater/spaces"/>
    <x v="1"/>
    <s v="spaces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x v="3041"/>
    <b v="0"/>
    <n v="95"/>
    <b v="1"/>
    <s v="theater/spaces"/>
    <x v="1"/>
    <s v="spaces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x v="3042"/>
    <b v="0"/>
    <n v="37"/>
    <b v="1"/>
    <s v="theater/spaces"/>
    <x v="1"/>
    <s v="spaces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x v="3043"/>
    <b v="0"/>
    <n v="128"/>
    <b v="1"/>
    <s v="theater/spaces"/>
    <x v="1"/>
    <s v="spaces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x v="3044"/>
    <b v="0"/>
    <n v="156"/>
    <b v="1"/>
    <s v="theater/spaces"/>
    <x v="1"/>
    <s v="spaces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x v="3045"/>
    <b v="0"/>
    <n v="64"/>
    <b v="1"/>
    <s v="theater/spaces"/>
    <x v="1"/>
    <s v="spaces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x v="3046"/>
    <b v="0"/>
    <n v="58"/>
    <b v="1"/>
    <s v="theater/spaces"/>
    <x v="1"/>
    <s v="spaces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x v="3047"/>
    <b v="0"/>
    <n v="20"/>
    <b v="1"/>
    <s v="theater/spaces"/>
    <x v="1"/>
    <s v="spaces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x v="3048"/>
    <b v="0"/>
    <n v="47"/>
    <b v="1"/>
    <s v="theater/spaces"/>
    <x v="1"/>
    <s v="spaces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x v="3049"/>
    <b v="0"/>
    <n v="54"/>
    <b v="1"/>
    <s v="theater/spaces"/>
    <x v="1"/>
    <s v="spaces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x v="3050"/>
    <b v="0"/>
    <n v="9"/>
    <b v="1"/>
    <s v="theater/spaces"/>
    <x v="1"/>
    <s v="spaces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x v="3051"/>
    <b v="1"/>
    <n v="35"/>
    <b v="0"/>
    <s v="theater/spaces"/>
    <x v="1"/>
    <s v="spaces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x v="3052"/>
    <b v="0"/>
    <n v="2"/>
    <b v="0"/>
    <s v="theater/spaces"/>
    <x v="1"/>
    <s v="spaces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x v="3053"/>
    <b v="0"/>
    <n v="3"/>
    <b v="0"/>
    <s v="theater/spaces"/>
    <x v="1"/>
    <s v="spaces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x v="3054"/>
    <b v="0"/>
    <n v="0"/>
    <b v="0"/>
    <s v="theater/spaces"/>
    <x v="1"/>
    <s v="spaces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x v="3055"/>
    <b v="0"/>
    <n v="1"/>
    <b v="0"/>
    <s v="theater/spaces"/>
    <x v="1"/>
    <s v="spaces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x v="3056"/>
    <b v="0"/>
    <n v="0"/>
    <b v="0"/>
    <s v="theater/spaces"/>
    <x v="1"/>
    <s v="spaces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x v="3057"/>
    <b v="0"/>
    <n v="0"/>
    <b v="0"/>
    <s v="theater/spaces"/>
    <x v="1"/>
    <s v="spaces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x v="3058"/>
    <b v="0"/>
    <n v="3"/>
    <b v="0"/>
    <s v="theater/spaces"/>
    <x v="1"/>
    <s v="spaces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x v="3059"/>
    <b v="0"/>
    <n v="11"/>
    <b v="0"/>
    <s v="theater/spaces"/>
    <x v="1"/>
    <s v="spaces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x v="3060"/>
    <b v="0"/>
    <n v="6"/>
    <b v="0"/>
    <s v="theater/spaces"/>
    <x v="1"/>
    <s v="spaces"/>
    <n v="55.83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x v="3061"/>
    <b v="0"/>
    <n v="0"/>
    <b v="0"/>
    <s v="theater/spaces"/>
    <x v="1"/>
    <s v="spaces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x v="3062"/>
    <b v="0"/>
    <n v="67"/>
    <b v="0"/>
    <s v="theater/spaces"/>
    <x v="1"/>
    <s v="spaces"/>
    <n v="99.76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x v="3063"/>
    <b v="0"/>
    <n v="23"/>
    <b v="0"/>
    <s v="theater/spaces"/>
    <x v="1"/>
    <s v="spaces"/>
    <n v="25.52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x v="3064"/>
    <b v="0"/>
    <n v="72"/>
    <b v="0"/>
    <s v="theater/spaces"/>
    <x v="1"/>
    <s v="spaces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x v="3065"/>
    <b v="0"/>
    <n v="2"/>
    <b v="0"/>
    <s v="theater/spaces"/>
    <x v="1"/>
    <s v="spaces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x v="3066"/>
    <b v="0"/>
    <n v="15"/>
    <b v="0"/>
    <s v="theater/spaces"/>
    <x v="1"/>
    <s v="spaces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x v="3067"/>
    <b v="0"/>
    <n v="1"/>
    <b v="0"/>
    <s v="theater/spaces"/>
    <x v="1"/>
    <s v="spaces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x v="3068"/>
    <b v="0"/>
    <n v="2"/>
    <b v="0"/>
    <s v="theater/spaces"/>
    <x v="1"/>
    <s v="spaces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x v="3069"/>
    <b v="0"/>
    <n v="7"/>
    <b v="0"/>
    <s v="theater/spaces"/>
    <x v="1"/>
    <s v="spaces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x v="3070"/>
    <b v="0"/>
    <n v="16"/>
    <b v="0"/>
    <s v="theater/spaces"/>
    <x v="1"/>
    <s v="spaces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x v="3071"/>
    <b v="0"/>
    <n v="117"/>
    <b v="0"/>
    <s v="theater/spaces"/>
    <x v="1"/>
    <s v="spaces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x v="3072"/>
    <b v="0"/>
    <n v="2"/>
    <b v="0"/>
    <s v="theater/spaces"/>
    <x v="1"/>
    <s v="spaces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x v="3073"/>
    <b v="0"/>
    <n v="7"/>
    <b v="0"/>
    <s v="theater/spaces"/>
    <x v="1"/>
    <s v="spaces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x v="3074"/>
    <b v="0"/>
    <n v="3"/>
    <b v="0"/>
    <s v="theater/spaces"/>
    <x v="1"/>
    <s v="spaces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x v="3075"/>
    <b v="0"/>
    <n v="20"/>
    <b v="0"/>
    <s v="theater/spaces"/>
    <x v="1"/>
    <s v="spaces"/>
    <n v="64.8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x v="3076"/>
    <b v="0"/>
    <n v="50"/>
    <b v="0"/>
    <s v="theater/spaces"/>
    <x v="1"/>
    <s v="spaces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x v="3077"/>
    <b v="0"/>
    <n v="2"/>
    <b v="0"/>
    <s v="theater/spaces"/>
    <x v="1"/>
    <s v="spaces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x v="3078"/>
    <b v="0"/>
    <n v="3"/>
    <b v="0"/>
    <s v="theater/spaces"/>
    <x v="1"/>
    <s v="spaces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x v="3079"/>
    <b v="0"/>
    <n v="27"/>
    <b v="0"/>
    <s v="theater/spaces"/>
    <x v="1"/>
    <s v="spaces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x v="3080"/>
    <b v="0"/>
    <n v="7"/>
    <b v="0"/>
    <s v="theater/spaces"/>
    <x v="1"/>
    <s v="spaces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x v="3081"/>
    <b v="0"/>
    <n v="5"/>
    <b v="0"/>
    <s v="theater/spaces"/>
    <x v="1"/>
    <s v="spaces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x v="3082"/>
    <b v="0"/>
    <n v="0"/>
    <b v="0"/>
    <s v="theater/spaces"/>
    <x v="1"/>
    <s v="spaces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x v="3083"/>
    <b v="0"/>
    <n v="3"/>
    <b v="0"/>
    <s v="theater/spaces"/>
    <x v="1"/>
    <s v="spaces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x v="3084"/>
    <b v="0"/>
    <n v="6"/>
    <b v="0"/>
    <s v="theater/spaces"/>
    <x v="1"/>
    <s v="spaces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x v="3085"/>
    <b v="0"/>
    <n v="9"/>
    <b v="0"/>
    <s v="theater/spaces"/>
    <x v="1"/>
    <s v="spaces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x v="3086"/>
    <b v="0"/>
    <n v="3"/>
    <b v="0"/>
    <s v="theater/spaces"/>
    <x v="1"/>
    <s v="spaces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x v="3087"/>
    <b v="0"/>
    <n v="2"/>
    <b v="0"/>
    <s v="theater/spaces"/>
    <x v="1"/>
    <s v="spaces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x v="3088"/>
    <b v="0"/>
    <n v="3"/>
    <b v="0"/>
    <s v="theater/spaces"/>
    <x v="1"/>
    <s v="spaces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x v="3089"/>
    <b v="0"/>
    <n v="45"/>
    <b v="0"/>
    <s v="theater/spaces"/>
    <x v="1"/>
    <s v="spaces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x v="3090"/>
    <b v="0"/>
    <n v="9"/>
    <b v="0"/>
    <s v="theater/spaces"/>
    <x v="1"/>
    <s v="spaces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x v="3091"/>
    <b v="0"/>
    <n v="9"/>
    <b v="0"/>
    <s v="theater/spaces"/>
    <x v="1"/>
    <s v="spaces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x v="3092"/>
    <b v="0"/>
    <n v="21"/>
    <b v="0"/>
    <s v="theater/spaces"/>
    <x v="1"/>
    <s v="spaces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x v="3093"/>
    <b v="0"/>
    <n v="17"/>
    <b v="0"/>
    <s v="theater/spaces"/>
    <x v="1"/>
    <s v="spaces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x v="3094"/>
    <b v="0"/>
    <n v="1"/>
    <b v="0"/>
    <s v="theater/spaces"/>
    <x v="1"/>
    <s v="spaces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x v="3095"/>
    <b v="0"/>
    <n v="1"/>
    <b v="0"/>
    <s v="theater/spaces"/>
    <x v="1"/>
    <s v="spaces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x v="3096"/>
    <b v="0"/>
    <n v="14"/>
    <b v="0"/>
    <s v="theater/spaces"/>
    <x v="1"/>
    <s v="spaces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x v="3097"/>
    <b v="0"/>
    <n v="42"/>
    <b v="0"/>
    <s v="theater/spaces"/>
    <x v="1"/>
    <s v="spaces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x v="3098"/>
    <b v="0"/>
    <n v="27"/>
    <b v="0"/>
    <s v="theater/spaces"/>
    <x v="1"/>
    <s v="spaces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x v="3099"/>
    <b v="0"/>
    <n v="5"/>
    <b v="0"/>
    <s v="theater/spaces"/>
    <x v="1"/>
    <s v="spaces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x v="3100"/>
    <b v="0"/>
    <n v="13"/>
    <b v="0"/>
    <s v="theater/spaces"/>
    <x v="1"/>
    <s v="spaces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x v="3101"/>
    <b v="0"/>
    <n v="12"/>
    <b v="0"/>
    <s v="theater/spaces"/>
    <x v="1"/>
    <s v="spaces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x v="3102"/>
    <b v="0"/>
    <n v="90"/>
    <b v="0"/>
    <s v="theater/spaces"/>
    <x v="1"/>
    <s v="spaces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x v="3103"/>
    <b v="0"/>
    <n v="2"/>
    <b v="0"/>
    <s v="theater/spaces"/>
    <x v="1"/>
    <s v="spaces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x v="3104"/>
    <b v="0"/>
    <n v="5"/>
    <b v="0"/>
    <s v="theater/spaces"/>
    <x v="1"/>
    <s v="spaces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x v="3105"/>
    <b v="0"/>
    <n v="31"/>
    <b v="0"/>
    <s v="theater/spaces"/>
    <x v="1"/>
    <s v="spaces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x v="3106"/>
    <b v="0"/>
    <n v="4"/>
    <b v="0"/>
    <s v="theater/spaces"/>
    <x v="1"/>
    <s v="spaces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x v="3107"/>
    <b v="0"/>
    <n v="29"/>
    <b v="0"/>
    <s v="theater/spaces"/>
    <x v="1"/>
    <s v="spaces"/>
    <n v="272.58999999999997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x v="3108"/>
    <b v="0"/>
    <n v="2"/>
    <b v="0"/>
    <s v="theater/spaces"/>
    <x v="1"/>
    <s v="spaces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x v="3109"/>
    <b v="0"/>
    <n v="114"/>
    <b v="0"/>
    <s v="theater/spaces"/>
    <x v="1"/>
    <s v="spaces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x v="3110"/>
    <b v="0"/>
    <n v="1"/>
    <b v="0"/>
    <s v="theater/spaces"/>
    <x v="1"/>
    <s v="spaces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x v="3111"/>
    <b v="0"/>
    <n v="76"/>
    <b v="0"/>
    <s v="theater/spaces"/>
    <x v="1"/>
    <s v="spaces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x v="3112"/>
    <b v="0"/>
    <n v="9"/>
    <b v="0"/>
    <s v="theater/spaces"/>
    <x v="1"/>
    <s v="spaces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x v="3113"/>
    <b v="0"/>
    <n v="37"/>
    <b v="0"/>
    <s v="theater/spaces"/>
    <x v="1"/>
    <s v="spaces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x v="3114"/>
    <b v="0"/>
    <n v="0"/>
    <b v="0"/>
    <s v="theater/spaces"/>
    <x v="1"/>
    <s v="spaces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x v="3115"/>
    <b v="0"/>
    <n v="1"/>
    <b v="0"/>
    <s v="theater/spaces"/>
    <x v="1"/>
    <s v="spaces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x v="3116"/>
    <b v="0"/>
    <n v="10"/>
    <b v="0"/>
    <s v="theater/spaces"/>
    <x v="1"/>
    <s v="spaces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x v="3117"/>
    <b v="0"/>
    <n v="1"/>
    <b v="0"/>
    <s v="theater/spaces"/>
    <x v="1"/>
    <s v="spaces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x v="3118"/>
    <b v="0"/>
    <n v="2"/>
    <b v="0"/>
    <s v="theater/spaces"/>
    <x v="1"/>
    <s v="spaces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x v="3119"/>
    <b v="0"/>
    <n v="1"/>
    <b v="0"/>
    <s v="theater/spaces"/>
    <x v="1"/>
    <s v="spaces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x v="3120"/>
    <b v="0"/>
    <n v="10"/>
    <b v="0"/>
    <s v="theater/spaces"/>
    <x v="1"/>
    <s v="spaces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x v="3121"/>
    <b v="0"/>
    <n v="1"/>
    <b v="0"/>
    <s v="theater/spaces"/>
    <x v="1"/>
    <s v="spaces"/>
    <n v="10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x v="3122"/>
    <b v="0"/>
    <n v="2"/>
    <b v="0"/>
    <s v="theater/spaces"/>
    <x v="1"/>
    <s v="spaces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x v="3123"/>
    <b v="0"/>
    <n v="348"/>
    <b v="0"/>
    <s v="theater/spaces"/>
    <x v="1"/>
    <s v="spaces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x v="3124"/>
    <b v="0"/>
    <n v="4"/>
    <b v="0"/>
    <s v="theater/spaces"/>
    <x v="1"/>
    <s v="spaces"/>
    <n v="6.5"/>
    <x v="3124"/>
    <d v="2015-02-02T18:43:21"/>
    <x v="3"/>
  </r>
  <r>
    <n v="3125"/>
    <s v="N/A (Canceled)"/>
    <s v="N/A"/>
    <n v="1500000"/>
    <x v="117"/>
    <x v="1"/>
    <s v="US"/>
    <s v="USD"/>
    <n v="1452142672"/>
    <x v="3125"/>
    <b v="0"/>
    <n v="0"/>
    <b v="0"/>
    <s v="theater/spaces"/>
    <x v="1"/>
    <s v="spaces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x v="3126"/>
    <b v="0"/>
    <n v="17"/>
    <b v="0"/>
    <s v="theater/spaces"/>
    <x v="1"/>
    <s v="spaces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x v="3127"/>
    <b v="0"/>
    <n v="0"/>
    <b v="0"/>
    <s v="theater/spaces"/>
    <x v="1"/>
    <s v="spaces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x v="3128"/>
    <b v="0"/>
    <n v="117"/>
    <b v="0"/>
    <s v="theater/plays"/>
    <x v="1"/>
    <s v="plays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x v="3129"/>
    <b v="0"/>
    <n v="1"/>
    <b v="0"/>
    <s v="theater/plays"/>
    <x v="1"/>
    <s v="plays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x v="3130"/>
    <b v="0"/>
    <n v="4"/>
    <b v="0"/>
    <s v="theater/plays"/>
    <x v="1"/>
    <s v="plays"/>
    <n v="93.75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x v="3131"/>
    <b v="0"/>
    <n v="12"/>
    <b v="0"/>
    <s v="theater/plays"/>
    <x v="1"/>
    <s v="plays"/>
    <n v="53.75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x v="3132"/>
    <b v="0"/>
    <n v="1"/>
    <b v="0"/>
    <s v="theater/plays"/>
    <x v="1"/>
    <s v="plays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x v="3133"/>
    <b v="0"/>
    <n v="16"/>
    <b v="0"/>
    <s v="theater/plays"/>
    <x v="1"/>
    <s v="plays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x v="3134"/>
    <b v="0"/>
    <n v="12"/>
    <b v="0"/>
    <s v="theater/plays"/>
    <x v="1"/>
    <s v="plays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x v="3135"/>
    <b v="0"/>
    <n v="7"/>
    <b v="0"/>
    <s v="theater/plays"/>
    <x v="1"/>
    <s v="plays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x v="3136"/>
    <b v="0"/>
    <n v="22"/>
    <b v="0"/>
    <s v="theater/plays"/>
    <x v="1"/>
    <s v="plays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x v="3137"/>
    <b v="0"/>
    <n v="1"/>
    <b v="0"/>
    <s v="theater/plays"/>
    <x v="1"/>
    <s v="plays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x v="3138"/>
    <b v="0"/>
    <n v="0"/>
    <b v="0"/>
    <s v="theater/plays"/>
    <x v="1"/>
    <s v="plays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x v="3139"/>
    <b v="0"/>
    <n v="6"/>
    <b v="0"/>
    <s v="theater/plays"/>
    <x v="1"/>
    <s v="plays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x v="3140"/>
    <b v="0"/>
    <n v="4"/>
    <b v="0"/>
    <s v="theater/plays"/>
    <x v="1"/>
    <s v="plays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x v="3141"/>
    <b v="0"/>
    <n v="8"/>
    <b v="0"/>
    <s v="theater/plays"/>
    <x v="1"/>
    <s v="plays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x v="3142"/>
    <b v="0"/>
    <n v="3"/>
    <b v="0"/>
    <s v="theater/plays"/>
    <x v="1"/>
    <s v="plays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x v="3143"/>
    <b v="0"/>
    <n v="0"/>
    <b v="0"/>
    <s v="theater/plays"/>
    <x v="1"/>
    <s v="plays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x v="3144"/>
    <b v="0"/>
    <n v="30"/>
    <b v="0"/>
    <s v="theater/plays"/>
    <x v="1"/>
    <s v="plays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x v="3145"/>
    <b v="0"/>
    <n v="0"/>
    <b v="0"/>
    <s v="theater/plays"/>
    <x v="1"/>
    <s v="plays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x v="3146"/>
    <b v="0"/>
    <n v="12"/>
    <b v="0"/>
    <s v="theater/plays"/>
    <x v="1"/>
    <s v="plays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x v="3147"/>
    <b v="1"/>
    <n v="213"/>
    <b v="1"/>
    <s v="theater/plays"/>
    <x v="1"/>
    <s v="plays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x v="3148"/>
    <b v="1"/>
    <n v="57"/>
    <b v="1"/>
    <s v="theater/plays"/>
    <x v="1"/>
    <s v="plays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x v="3149"/>
    <b v="1"/>
    <n v="25"/>
    <b v="1"/>
    <s v="theater/plays"/>
    <x v="1"/>
    <s v="plays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x v="3150"/>
    <b v="1"/>
    <n v="104"/>
    <b v="1"/>
    <s v="theater/plays"/>
    <x v="1"/>
    <s v="plays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x v="3151"/>
    <b v="1"/>
    <n v="34"/>
    <b v="1"/>
    <s v="theater/plays"/>
    <x v="1"/>
    <s v="plays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x v="3152"/>
    <b v="1"/>
    <n v="67"/>
    <b v="1"/>
    <s v="theater/plays"/>
    <x v="1"/>
    <s v="plays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x v="3153"/>
    <b v="1"/>
    <n v="241"/>
    <b v="1"/>
    <s v="theater/plays"/>
    <x v="1"/>
    <s v="plays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x v="3154"/>
    <b v="1"/>
    <n v="123"/>
    <b v="1"/>
    <s v="theater/plays"/>
    <x v="1"/>
    <s v="plays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x v="3155"/>
    <b v="1"/>
    <n v="302"/>
    <b v="1"/>
    <s v="theater/plays"/>
    <x v="1"/>
    <s v="plays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x v="3156"/>
    <b v="1"/>
    <n v="89"/>
    <b v="1"/>
    <s v="theater/plays"/>
    <x v="1"/>
    <s v="plays"/>
    <n v="62.92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x v="3157"/>
    <b v="1"/>
    <n v="41"/>
    <b v="1"/>
    <s v="theater/plays"/>
    <x v="1"/>
    <s v="plays"/>
    <n v="98.54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x v="3158"/>
    <b v="1"/>
    <n v="69"/>
    <b v="1"/>
    <s v="theater/plays"/>
    <x v="1"/>
    <s v="plays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x v="3159"/>
    <b v="1"/>
    <n v="52"/>
    <b v="1"/>
    <s v="theater/plays"/>
    <x v="1"/>
    <s v="plays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x v="3160"/>
    <b v="1"/>
    <n v="57"/>
    <b v="1"/>
    <s v="theater/plays"/>
    <x v="1"/>
    <s v="plays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x v="3161"/>
    <b v="1"/>
    <n v="74"/>
    <b v="1"/>
    <s v="theater/plays"/>
    <x v="1"/>
    <s v="plays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x v="3162"/>
    <b v="1"/>
    <n v="63"/>
    <b v="1"/>
    <s v="theater/plays"/>
    <x v="1"/>
    <s v="plays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x v="3163"/>
    <b v="1"/>
    <n v="72"/>
    <b v="1"/>
    <s v="theater/plays"/>
    <x v="1"/>
    <s v="plays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x v="3164"/>
    <b v="1"/>
    <n v="71"/>
    <b v="1"/>
    <s v="theater/plays"/>
    <x v="1"/>
    <s v="plays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x v="3165"/>
    <b v="1"/>
    <n v="21"/>
    <b v="1"/>
    <s v="theater/plays"/>
    <x v="1"/>
    <s v="plays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x v="3166"/>
    <b v="1"/>
    <n v="930"/>
    <b v="1"/>
    <s v="theater/plays"/>
    <x v="1"/>
    <s v="plays"/>
    <n v="60.3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x v="3167"/>
    <b v="1"/>
    <n v="55"/>
    <b v="1"/>
    <s v="theater/plays"/>
    <x v="1"/>
    <s v="plays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x v="3168"/>
    <b v="1"/>
    <n v="61"/>
    <b v="1"/>
    <s v="theater/plays"/>
    <x v="1"/>
    <s v="plays"/>
    <n v="50.9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x v="3169"/>
    <b v="1"/>
    <n v="82"/>
    <b v="1"/>
    <s v="theater/plays"/>
    <x v="1"/>
    <s v="plays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x v="3170"/>
    <b v="1"/>
    <n v="71"/>
    <b v="1"/>
    <s v="theater/plays"/>
    <x v="1"/>
    <s v="plays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x v="3171"/>
    <b v="1"/>
    <n v="117"/>
    <b v="1"/>
    <s v="theater/plays"/>
    <x v="1"/>
    <s v="plays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x v="3172"/>
    <b v="1"/>
    <n v="29"/>
    <b v="1"/>
    <s v="theater/plays"/>
    <x v="1"/>
    <s v="plays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x v="3173"/>
    <b v="1"/>
    <n v="74"/>
    <b v="1"/>
    <s v="theater/plays"/>
    <x v="1"/>
    <s v="plays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x v="3174"/>
    <b v="1"/>
    <n v="23"/>
    <b v="1"/>
    <s v="theater/plays"/>
    <x v="1"/>
    <s v="plays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x v="3175"/>
    <b v="1"/>
    <n v="60"/>
    <b v="1"/>
    <s v="theater/plays"/>
    <x v="1"/>
    <s v="plays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x v="3176"/>
    <b v="1"/>
    <n v="55"/>
    <b v="1"/>
    <s v="theater/plays"/>
    <x v="1"/>
    <s v="plays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x v="3177"/>
    <b v="1"/>
    <n v="51"/>
    <b v="1"/>
    <s v="theater/plays"/>
    <x v="1"/>
    <s v="plays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x v="3178"/>
    <b v="1"/>
    <n v="78"/>
    <b v="1"/>
    <s v="theater/plays"/>
    <x v="1"/>
    <s v="plays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x v="3179"/>
    <b v="1"/>
    <n v="62"/>
    <b v="1"/>
    <s v="theater/plays"/>
    <x v="1"/>
    <s v="plays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x v="3180"/>
    <b v="1"/>
    <n v="45"/>
    <b v="1"/>
    <s v="theater/plays"/>
    <x v="1"/>
    <s v="plays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x v="3181"/>
    <b v="1"/>
    <n v="15"/>
    <b v="1"/>
    <s v="theater/plays"/>
    <x v="1"/>
    <s v="plays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x v="3182"/>
    <b v="1"/>
    <n v="151"/>
    <b v="1"/>
    <s v="theater/plays"/>
    <x v="1"/>
    <s v="plays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x v="3183"/>
    <b v="1"/>
    <n v="68"/>
    <b v="1"/>
    <s v="theater/plays"/>
    <x v="1"/>
    <s v="plays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x v="3184"/>
    <b v="1"/>
    <n v="46"/>
    <b v="1"/>
    <s v="theater/plays"/>
    <x v="1"/>
    <s v="plays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x v="3185"/>
    <b v="1"/>
    <n v="24"/>
    <b v="1"/>
    <s v="theater/plays"/>
    <x v="1"/>
    <s v="plays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x v="3186"/>
    <b v="1"/>
    <n v="70"/>
    <b v="1"/>
    <s v="theater/plays"/>
    <x v="1"/>
    <s v="plays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x v="3187"/>
    <b v="1"/>
    <n v="244"/>
    <b v="1"/>
    <s v="theater/plays"/>
    <x v="1"/>
    <s v="plays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x v="3188"/>
    <b v="0"/>
    <n v="9"/>
    <b v="0"/>
    <s v="theater/musical"/>
    <x v="1"/>
    <s v="musical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x v="3189"/>
    <b v="0"/>
    <n v="19"/>
    <b v="0"/>
    <s v="theater/musical"/>
    <x v="1"/>
    <s v="musical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x v="3190"/>
    <b v="0"/>
    <n v="0"/>
    <b v="0"/>
    <s v="theater/musical"/>
    <x v="1"/>
    <s v="musical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x v="3191"/>
    <b v="0"/>
    <n v="4"/>
    <b v="0"/>
    <s v="theater/musical"/>
    <x v="1"/>
    <s v="musical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x v="3192"/>
    <b v="0"/>
    <n v="8"/>
    <b v="0"/>
    <s v="theater/musical"/>
    <x v="1"/>
    <s v="musical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x v="3193"/>
    <b v="0"/>
    <n v="24"/>
    <b v="0"/>
    <s v="theater/musical"/>
    <x v="1"/>
    <s v="musical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x v="3194"/>
    <b v="0"/>
    <n v="0"/>
    <b v="0"/>
    <s v="theater/musical"/>
    <x v="1"/>
    <s v="musical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x v="3195"/>
    <b v="0"/>
    <n v="39"/>
    <b v="0"/>
    <s v="theater/musical"/>
    <x v="1"/>
    <s v="musical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x v="3196"/>
    <b v="0"/>
    <n v="6"/>
    <b v="0"/>
    <s v="theater/musical"/>
    <x v="1"/>
    <s v="musical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x v="3197"/>
    <b v="0"/>
    <n v="4"/>
    <b v="0"/>
    <s v="theater/musical"/>
    <x v="1"/>
    <s v="musical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x v="3198"/>
    <b v="0"/>
    <n v="3"/>
    <b v="0"/>
    <s v="theater/musical"/>
    <x v="1"/>
    <s v="musical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x v="3199"/>
    <b v="0"/>
    <n v="53"/>
    <b v="0"/>
    <s v="theater/musical"/>
    <x v="1"/>
    <s v="musical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x v="3200"/>
    <b v="0"/>
    <n v="1"/>
    <b v="0"/>
    <s v="theater/musical"/>
    <x v="1"/>
    <s v="musical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x v="3201"/>
    <b v="0"/>
    <n v="2"/>
    <b v="0"/>
    <s v="theater/musical"/>
    <x v="1"/>
    <s v="musical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x v="3202"/>
    <b v="0"/>
    <n v="25"/>
    <b v="0"/>
    <s v="theater/musical"/>
    <x v="1"/>
    <s v="musical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x v="3203"/>
    <b v="0"/>
    <n v="6"/>
    <b v="0"/>
    <s v="theater/musical"/>
    <x v="1"/>
    <s v="musical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x v="3204"/>
    <b v="0"/>
    <n v="0"/>
    <b v="0"/>
    <s v="theater/musical"/>
    <x v="1"/>
    <s v="musical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x v="3205"/>
    <b v="0"/>
    <n v="12"/>
    <b v="0"/>
    <s v="theater/musical"/>
    <x v="1"/>
    <s v="musical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x v="3206"/>
    <b v="0"/>
    <n v="0"/>
    <b v="0"/>
    <s v="theater/musical"/>
    <x v="1"/>
    <s v="musical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x v="3207"/>
    <b v="0"/>
    <n v="36"/>
    <b v="0"/>
    <s v="theater/musical"/>
    <x v="1"/>
    <s v="musical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x v="3208"/>
    <b v="1"/>
    <n v="82"/>
    <b v="1"/>
    <s v="theater/plays"/>
    <x v="1"/>
    <s v="plays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x v="3209"/>
    <b v="1"/>
    <n v="226"/>
    <b v="1"/>
    <s v="theater/plays"/>
    <x v="1"/>
    <s v="plays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x v="3210"/>
    <b v="1"/>
    <n v="60"/>
    <b v="1"/>
    <s v="theater/plays"/>
    <x v="1"/>
    <s v="plays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x v="3211"/>
    <b v="1"/>
    <n v="322"/>
    <b v="1"/>
    <s v="theater/plays"/>
    <x v="1"/>
    <s v="plays"/>
    <n v="85.53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x v="3212"/>
    <b v="1"/>
    <n v="94"/>
    <b v="1"/>
    <s v="theater/plays"/>
    <x v="1"/>
    <s v="plays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x v="3213"/>
    <b v="1"/>
    <n v="47"/>
    <b v="1"/>
    <s v="theater/plays"/>
    <x v="1"/>
    <s v="plays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x v="3214"/>
    <b v="1"/>
    <n v="115"/>
    <b v="1"/>
    <s v="theater/plays"/>
    <x v="1"/>
    <s v="plays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x v="3215"/>
    <b v="1"/>
    <n v="134"/>
    <b v="1"/>
    <s v="theater/plays"/>
    <x v="1"/>
    <s v="plays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x v="3216"/>
    <b v="1"/>
    <n v="35"/>
    <b v="1"/>
    <s v="theater/plays"/>
    <x v="1"/>
    <s v="plays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x v="3217"/>
    <b v="1"/>
    <n v="104"/>
    <b v="1"/>
    <s v="theater/plays"/>
    <x v="1"/>
    <s v="plays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x v="3218"/>
    <b v="1"/>
    <n v="184"/>
    <b v="1"/>
    <s v="theater/plays"/>
    <x v="1"/>
    <s v="plays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x v="3219"/>
    <b v="1"/>
    <n v="119"/>
    <b v="1"/>
    <s v="theater/plays"/>
    <x v="1"/>
    <s v="plays"/>
    <n v="168.25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x v="3220"/>
    <b v="1"/>
    <n v="59"/>
    <b v="1"/>
    <s v="theater/plays"/>
    <x v="1"/>
    <s v="plays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x v="3221"/>
    <b v="1"/>
    <n v="113"/>
    <b v="1"/>
    <s v="theater/plays"/>
    <x v="1"/>
    <s v="plays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x v="3222"/>
    <b v="1"/>
    <n v="84"/>
    <b v="1"/>
    <s v="theater/plays"/>
    <x v="1"/>
    <s v="plays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x v="3223"/>
    <b v="1"/>
    <n v="74"/>
    <b v="1"/>
    <s v="theater/plays"/>
    <x v="1"/>
    <s v="plays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x v="3224"/>
    <b v="1"/>
    <n v="216"/>
    <b v="1"/>
    <s v="theater/plays"/>
    <x v="1"/>
    <s v="plays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x v="3225"/>
    <b v="1"/>
    <n v="39"/>
    <b v="1"/>
    <s v="theater/plays"/>
    <x v="1"/>
    <s v="plays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x v="3226"/>
    <b v="1"/>
    <n v="21"/>
    <b v="1"/>
    <s v="theater/plays"/>
    <x v="1"/>
    <s v="plays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x v="3227"/>
    <b v="0"/>
    <n v="30"/>
    <b v="1"/>
    <s v="theater/plays"/>
    <x v="1"/>
    <s v="plays"/>
    <n v="50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x v="3228"/>
    <b v="1"/>
    <n v="37"/>
    <b v="1"/>
    <s v="theater/plays"/>
    <x v="1"/>
    <s v="plays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x v="3229"/>
    <b v="1"/>
    <n v="202"/>
    <b v="1"/>
    <s v="theater/plays"/>
    <x v="1"/>
    <s v="plays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x v="3230"/>
    <b v="1"/>
    <n v="37"/>
    <b v="1"/>
    <s v="theater/plays"/>
    <x v="1"/>
    <s v="plays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x v="3231"/>
    <b v="0"/>
    <n v="28"/>
    <b v="1"/>
    <s v="theater/plays"/>
    <x v="1"/>
    <s v="plays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x v="3232"/>
    <b v="1"/>
    <n v="26"/>
    <b v="1"/>
    <s v="theater/plays"/>
    <x v="1"/>
    <s v="plays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x v="3233"/>
    <b v="0"/>
    <n v="61"/>
    <b v="1"/>
    <s v="theater/plays"/>
    <x v="1"/>
    <s v="plays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x v="3234"/>
    <b v="0"/>
    <n v="115"/>
    <b v="1"/>
    <s v="theater/plays"/>
    <x v="1"/>
    <s v="plays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x v="3235"/>
    <b v="1"/>
    <n v="181"/>
    <b v="1"/>
    <s v="theater/plays"/>
    <x v="1"/>
    <s v="plays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x v="3236"/>
    <b v="0"/>
    <n v="110"/>
    <b v="1"/>
    <s v="theater/plays"/>
    <x v="1"/>
    <s v="plays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x v="3237"/>
    <b v="1"/>
    <n v="269"/>
    <b v="1"/>
    <s v="theater/plays"/>
    <x v="1"/>
    <s v="plays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x v="3238"/>
    <b v="1"/>
    <n v="79"/>
    <b v="1"/>
    <s v="theater/plays"/>
    <x v="1"/>
    <s v="plays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x v="3239"/>
    <b v="1"/>
    <n v="104"/>
    <b v="1"/>
    <s v="theater/plays"/>
    <x v="1"/>
    <s v="plays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x v="3240"/>
    <b v="0"/>
    <n v="34"/>
    <b v="1"/>
    <s v="theater/plays"/>
    <x v="1"/>
    <s v="plays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x v="3241"/>
    <b v="1"/>
    <n v="167"/>
    <b v="1"/>
    <s v="theater/plays"/>
    <x v="1"/>
    <s v="plays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x v="3242"/>
    <b v="1"/>
    <n v="183"/>
    <b v="1"/>
    <s v="theater/plays"/>
    <x v="1"/>
    <s v="plays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x v="3243"/>
    <b v="1"/>
    <n v="71"/>
    <b v="1"/>
    <s v="theater/plays"/>
    <x v="1"/>
    <s v="plays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x v="3244"/>
    <b v="0"/>
    <n v="69"/>
    <b v="1"/>
    <s v="theater/plays"/>
    <x v="1"/>
    <s v="plays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x v="3245"/>
    <b v="0"/>
    <n v="270"/>
    <b v="1"/>
    <s v="theater/plays"/>
    <x v="1"/>
    <s v="plays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x v="3246"/>
    <b v="1"/>
    <n v="193"/>
    <b v="1"/>
    <s v="theater/plays"/>
    <x v="1"/>
    <s v="plays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x v="3247"/>
    <b v="1"/>
    <n v="57"/>
    <b v="1"/>
    <s v="theater/plays"/>
    <x v="1"/>
    <s v="plays"/>
    <n v="46.43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x v="3248"/>
    <b v="1"/>
    <n v="200"/>
    <b v="1"/>
    <s v="theater/plays"/>
    <x v="1"/>
    <s v="plays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x v="3249"/>
    <b v="1"/>
    <n v="88"/>
    <b v="1"/>
    <s v="theater/plays"/>
    <x v="1"/>
    <s v="plays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x v="3250"/>
    <b v="1"/>
    <n v="213"/>
    <b v="1"/>
    <s v="theater/plays"/>
    <x v="1"/>
    <s v="plays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x v="3251"/>
    <b v="1"/>
    <n v="20"/>
    <b v="1"/>
    <s v="theater/plays"/>
    <x v="1"/>
    <s v="plays"/>
    <n v="83.05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x v="3252"/>
    <b v="1"/>
    <n v="50"/>
    <b v="1"/>
    <s v="theater/plays"/>
    <x v="1"/>
    <s v="plays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x v="3253"/>
    <b v="1"/>
    <n v="115"/>
    <b v="1"/>
    <s v="theater/plays"/>
    <x v="1"/>
    <s v="plays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x v="3254"/>
    <b v="1"/>
    <n v="186"/>
    <b v="1"/>
    <s v="theater/plays"/>
    <x v="1"/>
    <s v="plays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x v="3255"/>
    <b v="1"/>
    <n v="18"/>
    <b v="1"/>
    <s v="theater/plays"/>
    <x v="1"/>
    <s v="plays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x v="3256"/>
    <b v="1"/>
    <n v="176"/>
    <b v="1"/>
    <s v="theater/plays"/>
    <x v="1"/>
    <s v="plays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x v="3257"/>
    <b v="0"/>
    <n v="41"/>
    <b v="1"/>
    <s v="theater/plays"/>
    <x v="1"/>
    <s v="plays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x v="3258"/>
    <b v="1"/>
    <n v="75"/>
    <b v="1"/>
    <s v="theater/plays"/>
    <x v="1"/>
    <s v="plays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x v="3259"/>
    <b v="1"/>
    <n v="97"/>
    <b v="1"/>
    <s v="theater/plays"/>
    <x v="1"/>
    <s v="plays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x v="3260"/>
    <b v="1"/>
    <n v="73"/>
    <b v="1"/>
    <s v="theater/plays"/>
    <x v="1"/>
    <s v="plays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x v="3261"/>
    <b v="1"/>
    <n v="49"/>
    <b v="1"/>
    <s v="theater/plays"/>
    <x v="1"/>
    <s v="plays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x v="3262"/>
    <b v="1"/>
    <n v="134"/>
    <b v="1"/>
    <s v="theater/plays"/>
    <x v="1"/>
    <s v="plays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x v="3263"/>
    <b v="1"/>
    <n v="68"/>
    <b v="1"/>
    <s v="theater/plays"/>
    <x v="1"/>
    <s v="plays"/>
    <n v="41.24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x v="3264"/>
    <b v="1"/>
    <n v="49"/>
    <b v="1"/>
    <s v="theater/plays"/>
    <x v="1"/>
    <s v="plays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x v="3265"/>
    <b v="1"/>
    <n v="63"/>
    <b v="1"/>
    <s v="theater/plays"/>
    <x v="1"/>
    <s v="plays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x v="3266"/>
    <b v="1"/>
    <n v="163"/>
    <b v="1"/>
    <s v="theater/plays"/>
    <x v="1"/>
    <s v="plays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x v="3267"/>
    <b v="1"/>
    <n v="288"/>
    <b v="1"/>
    <s v="theater/plays"/>
    <x v="1"/>
    <s v="plays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x v="3268"/>
    <b v="1"/>
    <n v="42"/>
    <b v="1"/>
    <s v="theater/plays"/>
    <x v="1"/>
    <s v="plays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x v="3269"/>
    <b v="1"/>
    <n v="70"/>
    <b v="1"/>
    <s v="theater/plays"/>
    <x v="1"/>
    <s v="plays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x v="3270"/>
    <b v="1"/>
    <n v="30"/>
    <b v="1"/>
    <s v="theater/plays"/>
    <x v="1"/>
    <s v="plays"/>
    <n v="61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x v="3271"/>
    <b v="1"/>
    <n v="51"/>
    <b v="1"/>
    <s v="theater/plays"/>
    <x v="1"/>
    <s v="plays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x v="3272"/>
    <b v="1"/>
    <n v="145"/>
    <b v="1"/>
    <s v="theater/plays"/>
    <x v="1"/>
    <s v="plays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x v="3273"/>
    <b v="1"/>
    <n v="21"/>
    <b v="1"/>
    <s v="theater/plays"/>
    <x v="1"/>
    <s v="plays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x v="3274"/>
    <b v="1"/>
    <n v="286"/>
    <b v="1"/>
    <s v="theater/plays"/>
    <x v="1"/>
    <s v="plays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x v="3275"/>
    <b v="1"/>
    <n v="12"/>
    <b v="1"/>
    <s v="theater/plays"/>
    <x v="1"/>
    <s v="plays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x v="3276"/>
    <b v="1"/>
    <n v="100"/>
    <b v="1"/>
    <s v="theater/plays"/>
    <x v="1"/>
    <s v="plays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x v="3277"/>
    <b v="1"/>
    <n v="100"/>
    <b v="1"/>
    <s v="theater/plays"/>
    <x v="1"/>
    <s v="plays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x v="3278"/>
    <b v="1"/>
    <n v="34"/>
    <b v="1"/>
    <s v="theater/plays"/>
    <x v="1"/>
    <s v="plays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x v="3279"/>
    <b v="0"/>
    <n v="63"/>
    <b v="1"/>
    <s v="theater/plays"/>
    <x v="1"/>
    <s v="plays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x v="3280"/>
    <b v="0"/>
    <n v="30"/>
    <b v="1"/>
    <s v="theater/plays"/>
    <x v="1"/>
    <s v="plays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x v="3281"/>
    <b v="0"/>
    <n v="47"/>
    <b v="1"/>
    <s v="theater/plays"/>
    <x v="1"/>
    <s v="plays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x v="3282"/>
    <b v="0"/>
    <n v="237"/>
    <b v="1"/>
    <s v="theater/plays"/>
    <x v="1"/>
    <s v="plays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x v="3283"/>
    <b v="0"/>
    <n v="47"/>
    <b v="1"/>
    <s v="theater/plays"/>
    <x v="1"/>
    <s v="plays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x v="3284"/>
    <b v="0"/>
    <n v="15"/>
    <b v="1"/>
    <s v="theater/plays"/>
    <x v="1"/>
    <s v="plays"/>
    <n v="203.2"/>
    <x v="3284"/>
    <d v="2016-01-29T05:59:00"/>
    <x v="2"/>
  </r>
  <r>
    <n v="3285"/>
    <s v="By Morning"/>
    <s v="A new play by Matthew Gasda"/>
    <n v="4999"/>
    <x v="2173"/>
    <x v="0"/>
    <s v="US"/>
    <s v="USD"/>
    <n v="1488258000"/>
    <x v="3285"/>
    <b v="0"/>
    <n v="81"/>
    <b v="1"/>
    <s v="theater/plays"/>
    <x v="1"/>
    <s v="plays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x v="3286"/>
    <b v="0"/>
    <n v="122"/>
    <b v="1"/>
    <s v="theater/plays"/>
    <x v="1"/>
    <s v="plays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x v="3287"/>
    <b v="0"/>
    <n v="34"/>
    <b v="1"/>
    <s v="theater/plays"/>
    <x v="1"/>
    <s v="plays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x v="3288"/>
    <b v="0"/>
    <n v="207"/>
    <b v="1"/>
    <s v="theater/plays"/>
    <x v="1"/>
    <s v="plays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x v="3289"/>
    <b v="0"/>
    <n v="25"/>
    <b v="1"/>
    <s v="theater/plays"/>
    <x v="1"/>
    <s v="plays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x v="3290"/>
    <b v="0"/>
    <n v="72"/>
    <b v="1"/>
    <s v="theater/plays"/>
    <x v="1"/>
    <s v="plays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x v="3291"/>
    <b v="0"/>
    <n v="14"/>
    <b v="1"/>
    <s v="theater/plays"/>
    <x v="1"/>
    <s v="plays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x v="3292"/>
    <b v="0"/>
    <n v="15"/>
    <b v="1"/>
    <s v="theater/plays"/>
    <x v="1"/>
    <s v="plays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x v="3293"/>
    <b v="0"/>
    <n v="91"/>
    <b v="1"/>
    <s v="theater/plays"/>
    <x v="1"/>
    <s v="plays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x v="3294"/>
    <b v="0"/>
    <n v="24"/>
    <b v="1"/>
    <s v="theater/plays"/>
    <x v="1"/>
    <s v="plays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x v="3295"/>
    <b v="0"/>
    <n v="27"/>
    <b v="1"/>
    <s v="theater/plays"/>
    <x v="1"/>
    <s v="plays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x v="3296"/>
    <b v="0"/>
    <n v="47"/>
    <b v="1"/>
    <s v="theater/plays"/>
    <x v="1"/>
    <s v="plays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x v="3297"/>
    <b v="0"/>
    <n v="44"/>
    <b v="1"/>
    <s v="theater/plays"/>
    <x v="1"/>
    <s v="plays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x v="3298"/>
    <b v="0"/>
    <n v="72"/>
    <b v="1"/>
    <s v="theater/plays"/>
    <x v="1"/>
    <s v="plays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x v="3299"/>
    <b v="0"/>
    <n v="63"/>
    <b v="1"/>
    <s v="theater/plays"/>
    <x v="1"/>
    <s v="plays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x v="3300"/>
    <b v="0"/>
    <n v="88"/>
    <b v="1"/>
    <s v="theater/plays"/>
    <x v="1"/>
    <s v="plays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x v="3301"/>
    <b v="0"/>
    <n v="70"/>
    <b v="1"/>
    <s v="theater/plays"/>
    <x v="1"/>
    <s v="plays"/>
    <n v="57.2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x v="3302"/>
    <b v="0"/>
    <n v="50"/>
    <b v="1"/>
    <s v="theater/plays"/>
    <x v="1"/>
    <s v="plays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x v="3303"/>
    <b v="0"/>
    <n v="35"/>
    <b v="1"/>
    <s v="theater/plays"/>
    <x v="1"/>
    <s v="plays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x v="3304"/>
    <b v="0"/>
    <n v="175"/>
    <b v="1"/>
    <s v="theater/plays"/>
    <x v="1"/>
    <s v="plays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x v="3305"/>
    <b v="0"/>
    <n v="20"/>
    <b v="1"/>
    <s v="theater/plays"/>
    <x v="1"/>
    <s v="plays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x v="3306"/>
    <b v="0"/>
    <n v="54"/>
    <b v="1"/>
    <s v="theater/plays"/>
    <x v="1"/>
    <s v="plays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x v="3307"/>
    <b v="0"/>
    <n v="20"/>
    <b v="1"/>
    <s v="theater/plays"/>
    <x v="1"/>
    <s v="plays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x v="3308"/>
    <b v="0"/>
    <n v="57"/>
    <b v="1"/>
    <s v="theater/plays"/>
    <x v="1"/>
    <s v="plays"/>
    <n v="75.09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x v="3309"/>
    <b v="0"/>
    <n v="31"/>
    <b v="1"/>
    <s v="theater/plays"/>
    <x v="1"/>
    <s v="plays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x v="3310"/>
    <b v="0"/>
    <n v="31"/>
    <b v="1"/>
    <s v="theater/plays"/>
    <x v="1"/>
    <s v="plays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x v="3311"/>
    <b v="0"/>
    <n v="45"/>
    <b v="1"/>
    <s v="theater/plays"/>
    <x v="1"/>
    <s v="plays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x v="3312"/>
    <b v="0"/>
    <n v="41"/>
    <b v="1"/>
    <s v="theater/plays"/>
    <x v="1"/>
    <s v="plays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x v="3313"/>
    <b v="0"/>
    <n v="29"/>
    <b v="1"/>
    <s v="theater/plays"/>
    <x v="1"/>
    <s v="plays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x v="3314"/>
    <b v="0"/>
    <n v="58"/>
    <b v="1"/>
    <s v="theater/plays"/>
    <x v="1"/>
    <s v="plays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x v="3315"/>
    <b v="0"/>
    <n v="89"/>
    <b v="1"/>
    <s v="theater/plays"/>
    <x v="1"/>
    <s v="plays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x v="3316"/>
    <b v="0"/>
    <n v="125"/>
    <b v="1"/>
    <s v="theater/plays"/>
    <x v="1"/>
    <s v="plays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x v="3317"/>
    <b v="0"/>
    <n v="18"/>
    <b v="1"/>
    <s v="theater/plays"/>
    <x v="1"/>
    <s v="plays"/>
    <n v="61.94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x v="3318"/>
    <b v="0"/>
    <n v="32"/>
    <b v="1"/>
    <s v="theater/plays"/>
    <x v="1"/>
    <s v="plays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x v="3319"/>
    <b v="0"/>
    <n v="16"/>
    <b v="1"/>
    <s v="theater/plays"/>
    <x v="1"/>
    <s v="plays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x v="3320"/>
    <b v="0"/>
    <n v="38"/>
    <b v="1"/>
    <s v="theater/plays"/>
    <x v="1"/>
    <s v="plays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x v="3321"/>
    <b v="0"/>
    <n v="15"/>
    <b v="1"/>
    <s v="theater/plays"/>
    <x v="1"/>
    <s v="plays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x v="3322"/>
    <b v="0"/>
    <n v="23"/>
    <b v="1"/>
    <s v="theater/plays"/>
    <x v="1"/>
    <s v="plays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x v="3323"/>
    <b v="0"/>
    <n v="49"/>
    <b v="1"/>
    <s v="theater/plays"/>
    <x v="1"/>
    <s v="plays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x v="3324"/>
    <b v="0"/>
    <n v="10"/>
    <b v="1"/>
    <s v="theater/plays"/>
    <x v="1"/>
    <s v="plays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x v="3325"/>
    <b v="0"/>
    <n v="15"/>
    <b v="1"/>
    <s v="theater/plays"/>
    <x v="1"/>
    <s v="plays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x v="3326"/>
    <b v="0"/>
    <n v="57"/>
    <b v="1"/>
    <s v="theater/plays"/>
    <x v="1"/>
    <s v="plays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x v="3327"/>
    <b v="0"/>
    <n v="33"/>
    <b v="1"/>
    <s v="theater/plays"/>
    <x v="1"/>
    <s v="plays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x v="3328"/>
    <b v="0"/>
    <n v="9"/>
    <b v="1"/>
    <s v="theater/plays"/>
    <x v="1"/>
    <s v="plays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x v="3329"/>
    <b v="0"/>
    <n v="26"/>
    <b v="1"/>
    <s v="theater/plays"/>
    <x v="1"/>
    <s v="plays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x v="3330"/>
    <b v="0"/>
    <n v="69"/>
    <b v="1"/>
    <s v="theater/plays"/>
    <x v="1"/>
    <s v="plays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x v="3331"/>
    <b v="0"/>
    <n v="65"/>
    <b v="1"/>
    <s v="theater/plays"/>
    <x v="1"/>
    <s v="plays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x v="3332"/>
    <b v="0"/>
    <n v="83"/>
    <b v="1"/>
    <s v="theater/plays"/>
    <x v="1"/>
    <s v="plays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x v="3333"/>
    <b v="0"/>
    <n v="111"/>
    <b v="1"/>
    <s v="theater/plays"/>
    <x v="1"/>
    <s v="plays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x v="3334"/>
    <b v="0"/>
    <n v="46"/>
    <b v="1"/>
    <s v="theater/plays"/>
    <x v="1"/>
    <s v="plays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x v="3335"/>
    <b v="0"/>
    <n v="63"/>
    <b v="1"/>
    <s v="theater/plays"/>
    <x v="1"/>
    <s v="plays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x v="3336"/>
    <b v="0"/>
    <n v="9"/>
    <b v="1"/>
    <s v="theater/plays"/>
    <x v="1"/>
    <s v="plays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x v="3337"/>
    <b v="0"/>
    <n v="34"/>
    <b v="1"/>
    <s v="theater/plays"/>
    <x v="1"/>
    <s v="plays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x v="3338"/>
    <b v="0"/>
    <n v="112"/>
    <b v="1"/>
    <s v="theater/plays"/>
    <x v="1"/>
    <s v="plays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x v="3339"/>
    <b v="0"/>
    <n v="47"/>
    <b v="1"/>
    <s v="theater/plays"/>
    <x v="1"/>
    <s v="plays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x v="3340"/>
    <b v="0"/>
    <n v="38"/>
    <b v="1"/>
    <s v="theater/plays"/>
    <x v="1"/>
    <s v="plays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x v="3341"/>
    <b v="0"/>
    <n v="28"/>
    <b v="1"/>
    <s v="theater/plays"/>
    <x v="1"/>
    <s v="plays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x v="3342"/>
    <b v="0"/>
    <n v="78"/>
    <b v="1"/>
    <s v="theater/plays"/>
    <x v="1"/>
    <s v="plays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x v="3343"/>
    <b v="0"/>
    <n v="23"/>
    <b v="1"/>
    <s v="theater/plays"/>
    <x v="1"/>
    <s v="plays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x v="3344"/>
    <b v="0"/>
    <n v="40"/>
    <b v="1"/>
    <s v="theater/plays"/>
    <x v="1"/>
    <s v="plays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x v="3345"/>
    <b v="0"/>
    <n v="13"/>
    <b v="1"/>
    <s v="theater/plays"/>
    <x v="1"/>
    <s v="plays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x v="3346"/>
    <b v="0"/>
    <n v="18"/>
    <b v="1"/>
    <s v="theater/plays"/>
    <x v="1"/>
    <s v="plays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x v="3347"/>
    <b v="0"/>
    <n v="22"/>
    <b v="1"/>
    <s v="theater/plays"/>
    <x v="1"/>
    <s v="plays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x v="3348"/>
    <b v="0"/>
    <n v="79"/>
    <b v="1"/>
    <s v="theater/plays"/>
    <x v="1"/>
    <s v="plays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x v="3349"/>
    <b v="0"/>
    <n v="14"/>
    <b v="1"/>
    <s v="theater/plays"/>
    <x v="1"/>
    <s v="plays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x v="3350"/>
    <b v="0"/>
    <n v="51"/>
    <b v="1"/>
    <s v="theater/plays"/>
    <x v="1"/>
    <s v="plays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x v="3351"/>
    <b v="0"/>
    <n v="54"/>
    <b v="1"/>
    <s v="theater/plays"/>
    <x v="1"/>
    <s v="plays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x v="3352"/>
    <b v="0"/>
    <n v="70"/>
    <b v="1"/>
    <s v="theater/plays"/>
    <x v="1"/>
    <s v="plays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x v="3353"/>
    <b v="0"/>
    <n v="44"/>
    <b v="1"/>
    <s v="theater/plays"/>
    <x v="1"/>
    <s v="plays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x v="3354"/>
    <b v="0"/>
    <n v="55"/>
    <b v="1"/>
    <s v="theater/plays"/>
    <x v="1"/>
    <s v="plays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x v="3355"/>
    <b v="0"/>
    <n v="15"/>
    <b v="1"/>
    <s v="theater/plays"/>
    <x v="1"/>
    <s v="plays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x v="3356"/>
    <b v="0"/>
    <n v="27"/>
    <b v="1"/>
    <s v="theater/plays"/>
    <x v="1"/>
    <s v="plays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x v="3357"/>
    <b v="0"/>
    <n v="21"/>
    <b v="1"/>
    <s v="theater/plays"/>
    <x v="1"/>
    <s v="plays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x v="3358"/>
    <b v="0"/>
    <n v="162"/>
    <b v="1"/>
    <s v="theater/plays"/>
    <x v="1"/>
    <s v="plays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x v="3359"/>
    <b v="0"/>
    <n v="23"/>
    <b v="1"/>
    <s v="theater/plays"/>
    <x v="1"/>
    <s v="plays"/>
    <n v="184.78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x v="3360"/>
    <b v="0"/>
    <n v="72"/>
    <b v="1"/>
    <s v="theater/plays"/>
    <x v="1"/>
    <s v="plays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x v="3361"/>
    <b v="0"/>
    <n v="68"/>
    <b v="1"/>
    <s v="theater/plays"/>
    <x v="1"/>
    <s v="plays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x v="3362"/>
    <b v="0"/>
    <n v="20"/>
    <b v="1"/>
    <s v="theater/plays"/>
    <x v="1"/>
    <s v="plays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x v="3363"/>
    <b v="0"/>
    <n v="26"/>
    <b v="1"/>
    <s v="theater/plays"/>
    <x v="1"/>
    <s v="plays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x v="3364"/>
    <b v="0"/>
    <n v="72"/>
    <b v="1"/>
    <s v="theater/plays"/>
    <x v="1"/>
    <s v="plays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x v="3365"/>
    <b v="0"/>
    <n v="3"/>
    <b v="1"/>
    <s v="theater/plays"/>
    <x v="1"/>
    <s v="plays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x v="3366"/>
    <b v="0"/>
    <n v="18"/>
    <b v="1"/>
    <s v="theater/plays"/>
    <x v="1"/>
    <s v="plays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x v="3367"/>
    <b v="0"/>
    <n v="30"/>
    <b v="1"/>
    <s v="theater/plays"/>
    <x v="1"/>
    <s v="plays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x v="3368"/>
    <b v="0"/>
    <n v="23"/>
    <b v="1"/>
    <s v="theater/plays"/>
    <x v="1"/>
    <s v="plays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x v="3369"/>
    <b v="0"/>
    <n v="54"/>
    <b v="1"/>
    <s v="theater/plays"/>
    <x v="1"/>
    <s v="plays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x v="3370"/>
    <b v="0"/>
    <n v="26"/>
    <b v="1"/>
    <s v="theater/plays"/>
    <x v="1"/>
    <s v="plays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x v="3371"/>
    <b v="0"/>
    <n v="9"/>
    <b v="1"/>
    <s v="theater/plays"/>
    <x v="1"/>
    <s v="plays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x v="3372"/>
    <b v="0"/>
    <n v="27"/>
    <b v="1"/>
    <s v="theater/plays"/>
    <x v="1"/>
    <s v="plays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x v="3373"/>
    <b v="0"/>
    <n v="30"/>
    <b v="1"/>
    <s v="theater/plays"/>
    <x v="1"/>
    <s v="plays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x v="3374"/>
    <b v="0"/>
    <n v="52"/>
    <b v="1"/>
    <s v="theater/plays"/>
    <x v="1"/>
    <s v="plays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x v="3375"/>
    <b v="0"/>
    <n v="17"/>
    <b v="1"/>
    <s v="theater/plays"/>
    <x v="1"/>
    <s v="plays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x v="3376"/>
    <b v="0"/>
    <n v="19"/>
    <b v="1"/>
    <s v="theater/plays"/>
    <x v="1"/>
    <s v="plays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x v="3377"/>
    <b v="0"/>
    <n v="77"/>
    <b v="1"/>
    <s v="theater/plays"/>
    <x v="1"/>
    <s v="plays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x v="3378"/>
    <b v="0"/>
    <n v="21"/>
    <b v="1"/>
    <s v="theater/plays"/>
    <x v="1"/>
    <s v="plays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x v="3379"/>
    <b v="0"/>
    <n v="38"/>
    <b v="1"/>
    <s v="theater/plays"/>
    <x v="1"/>
    <s v="plays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x v="3380"/>
    <b v="0"/>
    <n v="28"/>
    <b v="1"/>
    <s v="theater/plays"/>
    <x v="1"/>
    <s v="plays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x v="3381"/>
    <b v="0"/>
    <n v="48"/>
    <b v="1"/>
    <s v="theater/plays"/>
    <x v="1"/>
    <s v="plays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x v="3382"/>
    <b v="0"/>
    <n v="46"/>
    <b v="1"/>
    <s v="theater/plays"/>
    <x v="1"/>
    <s v="plays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x v="3383"/>
    <b v="0"/>
    <n v="30"/>
    <b v="1"/>
    <s v="theater/plays"/>
    <x v="1"/>
    <s v="plays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x v="3384"/>
    <b v="0"/>
    <n v="64"/>
    <b v="1"/>
    <s v="theater/plays"/>
    <x v="1"/>
    <s v="plays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x v="3385"/>
    <b v="0"/>
    <n v="15"/>
    <b v="1"/>
    <s v="theater/plays"/>
    <x v="1"/>
    <s v="plays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x v="3386"/>
    <b v="0"/>
    <n v="41"/>
    <b v="1"/>
    <s v="theater/plays"/>
    <x v="1"/>
    <s v="plays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x v="3387"/>
    <b v="0"/>
    <n v="35"/>
    <b v="1"/>
    <s v="theater/plays"/>
    <x v="1"/>
    <s v="plays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x v="3388"/>
    <b v="0"/>
    <n v="45"/>
    <b v="1"/>
    <s v="theater/plays"/>
    <x v="1"/>
    <s v="plays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x v="3389"/>
    <b v="0"/>
    <n v="62"/>
    <b v="1"/>
    <s v="theater/plays"/>
    <x v="1"/>
    <s v="plays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x v="3390"/>
    <b v="0"/>
    <n v="22"/>
    <b v="1"/>
    <s v="theater/plays"/>
    <x v="1"/>
    <s v="plays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x v="3391"/>
    <b v="0"/>
    <n v="18"/>
    <b v="1"/>
    <s v="theater/plays"/>
    <x v="1"/>
    <s v="plays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x v="3392"/>
    <b v="0"/>
    <n v="12"/>
    <b v="1"/>
    <s v="theater/plays"/>
    <x v="1"/>
    <s v="plays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x v="3393"/>
    <b v="0"/>
    <n v="44"/>
    <b v="1"/>
    <s v="theater/plays"/>
    <x v="1"/>
    <s v="plays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x v="3394"/>
    <b v="0"/>
    <n v="27"/>
    <b v="1"/>
    <s v="theater/plays"/>
    <x v="1"/>
    <s v="plays"/>
    <n v="29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x v="3395"/>
    <b v="0"/>
    <n v="38"/>
    <b v="1"/>
    <s v="theater/plays"/>
    <x v="1"/>
    <s v="plays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x v="3396"/>
    <b v="0"/>
    <n v="28"/>
    <b v="1"/>
    <s v="theater/plays"/>
    <x v="1"/>
    <s v="plays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x v="3397"/>
    <b v="0"/>
    <n v="24"/>
    <b v="1"/>
    <s v="theater/plays"/>
    <x v="1"/>
    <s v="plays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x v="3398"/>
    <b v="0"/>
    <n v="65"/>
    <b v="1"/>
    <s v="theater/plays"/>
    <x v="1"/>
    <s v="plays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x v="3399"/>
    <b v="0"/>
    <n v="46"/>
    <b v="1"/>
    <s v="theater/plays"/>
    <x v="1"/>
    <s v="plays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x v="3400"/>
    <b v="0"/>
    <n v="85"/>
    <b v="1"/>
    <s v="theater/plays"/>
    <x v="1"/>
    <s v="plays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x v="3401"/>
    <b v="0"/>
    <n v="66"/>
    <b v="1"/>
    <s v="theater/plays"/>
    <x v="1"/>
    <s v="plays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x v="3402"/>
    <b v="0"/>
    <n v="165"/>
    <b v="1"/>
    <s v="theater/plays"/>
    <x v="1"/>
    <s v="plays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x v="3403"/>
    <b v="0"/>
    <n v="17"/>
    <b v="1"/>
    <s v="theater/plays"/>
    <x v="1"/>
    <s v="plays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x v="3404"/>
    <b v="0"/>
    <n v="3"/>
    <b v="1"/>
    <s v="theater/plays"/>
    <x v="1"/>
    <s v="plays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x v="3405"/>
    <b v="0"/>
    <n v="17"/>
    <b v="1"/>
    <s v="theater/plays"/>
    <x v="1"/>
    <s v="plays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x v="3406"/>
    <b v="0"/>
    <n v="91"/>
    <b v="1"/>
    <s v="theater/plays"/>
    <x v="1"/>
    <s v="plays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x v="3407"/>
    <b v="0"/>
    <n v="67"/>
    <b v="1"/>
    <s v="theater/plays"/>
    <x v="1"/>
    <s v="plays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x v="3408"/>
    <b v="0"/>
    <n v="18"/>
    <b v="1"/>
    <s v="theater/plays"/>
    <x v="1"/>
    <s v="plays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x v="3409"/>
    <b v="0"/>
    <n v="21"/>
    <b v="1"/>
    <s v="theater/plays"/>
    <x v="1"/>
    <s v="plays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x v="3410"/>
    <b v="0"/>
    <n v="40"/>
    <b v="1"/>
    <s v="theater/plays"/>
    <x v="1"/>
    <s v="plays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x v="3411"/>
    <b v="0"/>
    <n v="78"/>
    <b v="1"/>
    <s v="theater/plays"/>
    <x v="1"/>
    <s v="plays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x v="3412"/>
    <b v="0"/>
    <n v="26"/>
    <b v="1"/>
    <s v="theater/plays"/>
    <x v="1"/>
    <s v="plays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x v="3413"/>
    <b v="0"/>
    <n v="14"/>
    <b v="1"/>
    <s v="theater/plays"/>
    <x v="1"/>
    <s v="plays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x v="3414"/>
    <b v="0"/>
    <n v="44"/>
    <b v="1"/>
    <s v="theater/plays"/>
    <x v="1"/>
    <s v="plays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x v="3415"/>
    <b v="0"/>
    <n v="9"/>
    <b v="1"/>
    <s v="theater/plays"/>
    <x v="1"/>
    <s v="plays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x v="3416"/>
    <b v="0"/>
    <n v="30"/>
    <b v="1"/>
    <s v="theater/plays"/>
    <x v="1"/>
    <s v="plays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x v="3417"/>
    <b v="0"/>
    <n v="45"/>
    <b v="1"/>
    <s v="theater/plays"/>
    <x v="1"/>
    <s v="plays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x v="3418"/>
    <b v="0"/>
    <n v="56"/>
    <b v="1"/>
    <s v="theater/plays"/>
    <x v="1"/>
    <s v="plays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x v="3419"/>
    <b v="0"/>
    <n v="46"/>
    <b v="1"/>
    <s v="theater/plays"/>
    <x v="1"/>
    <s v="plays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x v="3420"/>
    <b v="0"/>
    <n v="34"/>
    <b v="1"/>
    <s v="theater/plays"/>
    <x v="1"/>
    <s v="plays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x v="3421"/>
    <b v="0"/>
    <n v="98"/>
    <b v="1"/>
    <s v="theater/plays"/>
    <x v="1"/>
    <s v="plays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x v="3422"/>
    <b v="0"/>
    <n v="46"/>
    <b v="1"/>
    <s v="theater/plays"/>
    <x v="1"/>
    <s v="plays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x v="3423"/>
    <b v="0"/>
    <n v="10"/>
    <b v="1"/>
    <s v="theater/plays"/>
    <x v="1"/>
    <s v="plays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x v="3424"/>
    <b v="0"/>
    <n v="76"/>
    <b v="1"/>
    <s v="theater/plays"/>
    <x v="1"/>
    <s v="plays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x v="3425"/>
    <b v="0"/>
    <n v="104"/>
    <b v="1"/>
    <s v="theater/plays"/>
    <x v="1"/>
    <s v="plays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x v="3426"/>
    <b v="0"/>
    <n v="87"/>
    <b v="1"/>
    <s v="theater/plays"/>
    <x v="1"/>
    <s v="plays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x v="3427"/>
    <b v="0"/>
    <n v="29"/>
    <b v="1"/>
    <s v="theater/plays"/>
    <x v="1"/>
    <s v="plays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x v="3428"/>
    <b v="0"/>
    <n v="51"/>
    <b v="1"/>
    <s v="theater/plays"/>
    <x v="1"/>
    <s v="plays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x v="3429"/>
    <b v="0"/>
    <n v="12"/>
    <b v="1"/>
    <s v="theater/plays"/>
    <x v="1"/>
    <s v="plays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x v="3430"/>
    <b v="0"/>
    <n v="72"/>
    <b v="1"/>
    <s v="theater/plays"/>
    <x v="1"/>
    <s v="plays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x v="3431"/>
    <b v="0"/>
    <n v="21"/>
    <b v="1"/>
    <s v="theater/plays"/>
    <x v="1"/>
    <s v="plays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x v="3432"/>
    <b v="0"/>
    <n v="42"/>
    <b v="1"/>
    <s v="theater/plays"/>
    <x v="1"/>
    <s v="plays"/>
    <n v="52.21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x v="3433"/>
    <b v="0"/>
    <n v="71"/>
    <b v="1"/>
    <s v="theater/plays"/>
    <x v="1"/>
    <s v="plays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x v="3434"/>
    <b v="0"/>
    <n v="168"/>
    <b v="1"/>
    <s v="theater/plays"/>
    <x v="1"/>
    <s v="plays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x v="3435"/>
    <b v="0"/>
    <n v="19"/>
    <b v="1"/>
    <s v="theater/plays"/>
    <x v="1"/>
    <s v="plays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x v="3436"/>
    <b v="0"/>
    <n v="37"/>
    <b v="1"/>
    <s v="theater/plays"/>
    <x v="1"/>
    <s v="plays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x v="3437"/>
    <b v="0"/>
    <n v="36"/>
    <b v="1"/>
    <s v="theater/plays"/>
    <x v="1"/>
    <s v="plays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x v="3438"/>
    <b v="0"/>
    <n v="14"/>
    <b v="1"/>
    <s v="theater/plays"/>
    <x v="1"/>
    <s v="plays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x v="3439"/>
    <b v="0"/>
    <n v="18"/>
    <b v="1"/>
    <s v="theater/plays"/>
    <x v="1"/>
    <s v="plays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x v="3440"/>
    <b v="0"/>
    <n v="82"/>
    <b v="1"/>
    <s v="theater/plays"/>
    <x v="1"/>
    <s v="plays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x v="3441"/>
    <b v="0"/>
    <n v="43"/>
    <b v="1"/>
    <s v="theater/plays"/>
    <x v="1"/>
    <s v="plays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x v="3442"/>
    <b v="0"/>
    <n v="8"/>
    <b v="1"/>
    <s v="theater/plays"/>
    <x v="1"/>
    <s v="plays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x v="3443"/>
    <b v="0"/>
    <n v="45"/>
    <b v="1"/>
    <s v="theater/plays"/>
    <x v="1"/>
    <s v="plays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x v="3444"/>
    <b v="0"/>
    <n v="20"/>
    <b v="1"/>
    <s v="theater/plays"/>
    <x v="1"/>
    <s v="plays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x v="3445"/>
    <b v="0"/>
    <n v="31"/>
    <b v="1"/>
    <s v="theater/plays"/>
    <x v="1"/>
    <s v="plays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x v="3446"/>
    <b v="0"/>
    <n v="25"/>
    <b v="1"/>
    <s v="theater/plays"/>
    <x v="1"/>
    <s v="plays"/>
    <n v="43.28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x v="3447"/>
    <b v="0"/>
    <n v="14"/>
    <b v="1"/>
    <s v="theater/plays"/>
    <x v="1"/>
    <s v="plays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x v="3448"/>
    <b v="0"/>
    <n v="45"/>
    <b v="1"/>
    <s v="theater/plays"/>
    <x v="1"/>
    <s v="plays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x v="3449"/>
    <b v="0"/>
    <n v="20"/>
    <b v="1"/>
    <s v="theater/plays"/>
    <x v="1"/>
    <s v="plays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x v="3450"/>
    <b v="0"/>
    <n v="39"/>
    <b v="1"/>
    <s v="theater/plays"/>
    <x v="1"/>
    <s v="plays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x v="3451"/>
    <b v="0"/>
    <n v="16"/>
    <b v="1"/>
    <s v="theater/plays"/>
    <x v="1"/>
    <s v="plays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x v="3452"/>
    <b v="0"/>
    <n v="37"/>
    <b v="1"/>
    <s v="theater/plays"/>
    <x v="1"/>
    <s v="plays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x v="3453"/>
    <b v="0"/>
    <n v="14"/>
    <b v="1"/>
    <s v="theater/plays"/>
    <x v="1"/>
    <s v="plays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x v="3454"/>
    <b v="0"/>
    <n v="21"/>
    <b v="1"/>
    <s v="theater/plays"/>
    <x v="1"/>
    <s v="plays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x v="3455"/>
    <b v="0"/>
    <n v="69"/>
    <b v="1"/>
    <s v="theater/plays"/>
    <x v="1"/>
    <s v="plays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x v="3456"/>
    <b v="0"/>
    <n v="16"/>
    <b v="1"/>
    <s v="theater/plays"/>
    <x v="1"/>
    <s v="plays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x v="3457"/>
    <b v="0"/>
    <n v="55"/>
    <b v="1"/>
    <s v="theater/plays"/>
    <x v="1"/>
    <s v="plays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x v="3458"/>
    <b v="0"/>
    <n v="27"/>
    <b v="1"/>
    <s v="theater/plays"/>
    <x v="1"/>
    <s v="plays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x v="3459"/>
    <b v="0"/>
    <n v="36"/>
    <b v="1"/>
    <s v="theater/plays"/>
    <x v="1"/>
    <s v="plays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x v="3460"/>
    <b v="0"/>
    <n v="19"/>
    <b v="1"/>
    <s v="theater/plays"/>
    <x v="1"/>
    <s v="plays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x v="3461"/>
    <b v="0"/>
    <n v="12"/>
    <b v="1"/>
    <s v="theater/plays"/>
    <x v="1"/>
    <s v="plays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x v="3462"/>
    <b v="0"/>
    <n v="17"/>
    <b v="1"/>
    <s v="theater/plays"/>
    <x v="1"/>
    <s v="plays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x v="3463"/>
    <b v="0"/>
    <n v="114"/>
    <b v="1"/>
    <s v="theater/plays"/>
    <x v="1"/>
    <s v="plays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x v="3464"/>
    <b v="0"/>
    <n v="93"/>
    <b v="1"/>
    <s v="theater/plays"/>
    <x v="1"/>
    <s v="plays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x v="3465"/>
    <b v="0"/>
    <n v="36"/>
    <b v="1"/>
    <s v="theater/plays"/>
    <x v="1"/>
    <s v="plays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x v="3466"/>
    <b v="0"/>
    <n v="61"/>
    <b v="1"/>
    <s v="theater/plays"/>
    <x v="1"/>
    <s v="plays"/>
    <n v="72.95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x v="3467"/>
    <b v="0"/>
    <n v="47"/>
    <b v="1"/>
    <s v="theater/plays"/>
    <x v="1"/>
    <s v="plays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x v="3468"/>
    <b v="0"/>
    <n v="17"/>
    <b v="1"/>
    <s v="theater/plays"/>
    <x v="1"/>
    <s v="plays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x v="3469"/>
    <b v="0"/>
    <n v="63"/>
    <b v="1"/>
    <s v="theater/plays"/>
    <x v="1"/>
    <s v="plays"/>
    <n v="50.4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x v="3470"/>
    <b v="0"/>
    <n v="9"/>
    <b v="1"/>
    <s v="theater/plays"/>
    <x v="1"/>
    <s v="plays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x v="3471"/>
    <b v="0"/>
    <n v="30"/>
    <b v="1"/>
    <s v="theater/plays"/>
    <x v="1"/>
    <s v="plays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x v="3472"/>
    <b v="0"/>
    <n v="23"/>
    <b v="1"/>
    <s v="theater/plays"/>
    <x v="1"/>
    <s v="plays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x v="3473"/>
    <b v="0"/>
    <n v="33"/>
    <b v="1"/>
    <s v="theater/plays"/>
    <x v="1"/>
    <s v="plays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x v="3474"/>
    <b v="0"/>
    <n v="39"/>
    <b v="1"/>
    <s v="theater/plays"/>
    <x v="1"/>
    <s v="plays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x v="3475"/>
    <b v="0"/>
    <n v="17"/>
    <b v="1"/>
    <s v="theater/plays"/>
    <x v="1"/>
    <s v="plays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x v="3476"/>
    <b v="0"/>
    <n v="6"/>
    <b v="1"/>
    <s v="theater/plays"/>
    <x v="1"/>
    <s v="plays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x v="3477"/>
    <b v="0"/>
    <n v="39"/>
    <b v="1"/>
    <s v="theater/plays"/>
    <x v="1"/>
    <s v="plays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x v="3478"/>
    <b v="0"/>
    <n v="57"/>
    <b v="1"/>
    <s v="theater/plays"/>
    <x v="1"/>
    <s v="plays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x v="3479"/>
    <b v="0"/>
    <n v="56"/>
    <b v="1"/>
    <s v="theater/plays"/>
    <x v="1"/>
    <s v="plays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x v="3480"/>
    <b v="0"/>
    <n v="13"/>
    <b v="1"/>
    <s v="theater/plays"/>
    <x v="1"/>
    <s v="plays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x v="3481"/>
    <b v="0"/>
    <n v="95"/>
    <b v="1"/>
    <s v="theater/plays"/>
    <x v="1"/>
    <s v="plays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x v="3482"/>
    <b v="0"/>
    <n v="80"/>
    <b v="1"/>
    <s v="theater/plays"/>
    <x v="1"/>
    <s v="plays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x v="3483"/>
    <b v="0"/>
    <n v="133"/>
    <b v="1"/>
    <s v="theater/plays"/>
    <x v="1"/>
    <s v="plays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x v="3484"/>
    <b v="0"/>
    <n v="44"/>
    <b v="1"/>
    <s v="theater/plays"/>
    <x v="1"/>
    <s v="plays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x v="3485"/>
    <b v="0"/>
    <n v="30"/>
    <b v="1"/>
    <s v="theater/plays"/>
    <x v="1"/>
    <s v="plays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x v="3486"/>
    <b v="0"/>
    <n v="56"/>
    <b v="1"/>
    <s v="theater/plays"/>
    <x v="1"/>
    <s v="plays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x v="3487"/>
    <b v="0"/>
    <n v="66"/>
    <b v="1"/>
    <s v="theater/plays"/>
    <x v="1"/>
    <s v="plays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x v="3488"/>
    <b v="0"/>
    <n v="29"/>
    <b v="1"/>
    <s v="theater/plays"/>
    <x v="1"/>
    <s v="plays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x v="3489"/>
    <b v="0"/>
    <n v="72"/>
    <b v="1"/>
    <s v="theater/plays"/>
    <x v="1"/>
    <s v="plays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x v="3490"/>
    <b v="0"/>
    <n v="27"/>
    <b v="1"/>
    <s v="theater/plays"/>
    <x v="1"/>
    <s v="plays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x v="3491"/>
    <b v="0"/>
    <n v="10"/>
    <b v="1"/>
    <s v="theater/plays"/>
    <x v="1"/>
    <s v="plays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x v="3492"/>
    <b v="0"/>
    <n v="35"/>
    <b v="1"/>
    <s v="theater/plays"/>
    <x v="1"/>
    <s v="plays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x v="3493"/>
    <b v="0"/>
    <n v="29"/>
    <b v="1"/>
    <s v="theater/plays"/>
    <x v="1"/>
    <s v="plays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x v="3494"/>
    <b v="0"/>
    <n v="13"/>
    <b v="1"/>
    <s v="theater/plays"/>
    <x v="1"/>
    <s v="plays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x v="3495"/>
    <b v="0"/>
    <n v="72"/>
    <b v="1"/>
    <s v="theater/plays"/>
    <x v="1"/>
    <s v="plays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x v="3496"/>
    <b v="0"/>
    <n v="78"/>
    <b v="1"/>
    <s v="theater/plays"/>
    <x v="1"/>
    <s v="plays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x v="3497"/>
    <b v="0"/>
    <n v="49"/>
    <b v="1"/>
    <s v="theater/plays"/>
    <x v="1"/>
    <s v="plays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x v="3498"/>
    <b v="0"/>
    <n v="42"/>
    <b v="1"/>
    <s v="theater/plays"/>
    <x v="1"/>
    <s v="plays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x v="3499"/>
    <b v="0"/>
    <n v="35"/>
    <b v="1"/>
    <s v="theater/plays"/>
    <x v="1"/>
    <s v="plays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x v="3500"/>
    <b v="0"/>
    <n v="42"/>
    <b v="1"/>
    <s v="theater/plays"/>
    <x v="1"/>
    <s v="plays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x v="3501"/>
    <b v="0"/>
    <n v="42"/>
    <b v="1"/>
    <s v="theater/plays"/>
    <x v="1"/>
    <s v="plays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x v="3502"/>
    <b v="0"/>
    <n v="31"/>
    <b v="1"/>
    <s v="theater/plays"/>
    <x v="1"/>
    <s v="plays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x v="3503"/>
    <b v="0"/>
    <n v="38"/>
    <b v="1"/>
    <s v="theater/plays"/>
    <x v="1"/>
    <s v="plays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x v="3504"/>
    <b v="0"/>
    <n v="8"/>
    <b v="1"/>
    <s v="theater/plays"/>
    <x v="1"/>
    <s v="plays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x v="3505"/>
    <b v="0"/>
    <n v="39"/>
    <b v="1"/>
    <s v="theater/plays"/>
    <x v="1"/>
    <s v="plays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x v="3506"/>
    <b v="0"/>
    <n v="29"/>
    <b v="1"/>
    <s v="theater/plays"/>
    <x v="1"/>
    <s v="plays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x v="3507"/>
    <b v="0"/>
    <n v="72"/>
    <b v="1"/>
    <s v="theater/plays"/>
    <x v="1"/>
    <s v="plays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x v="3508"/>
    <b v="0"/>
    <n v="15"/>
    <b v="1"/>
    <s v="theater/plays"/>
    <x v="1"/>
    <s v="plays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x v="3509"/>
    <b v="0"/>
    <n v="33"/>
    <b v="1"/>
    <s v="theater/plays"/>
    <x v="1"/>
    <s v="plays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x v="3510"/>
    <b v="0"/>
    <n v="15"/>
    <b v="1"/>
    <s v="theater/plays"/>
    <x v="1"/>
    <s v="plays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x v="3511"/>
    <b v="0"/>
    <n v="19"/>
    <b v="1"/>
    <s v="theater/plays"/>
    <x v="1"/>
    <s v="plays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x v="3512"/>
    <b v="0"/>
    <n v="17"/>
    <b v="1"/>
    <s v="theater/plays"/>
    <x v="1"/>
    <s v="plays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x v="3513"/>
    <b v="0"/>
    <n v="44"/>
    <b v="1"/>
    <s v="theater/plays"/>
    <x v="1"/>
    <s v="plays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x v="3514"/>
    <b v="0"/>
    <n v="10"/>
    <b v="1"/>
    <s v="theater/plays"/>
    <x v="1"/>
    <s v="plays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x v="3515"/>
    <b v="0"/>
    <n v="46"/>
    <b v="1"/>
    <s v="theater/plays"/>
    <x v="1"/>
    <s v="plays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x v="3516"/>
    <b v="0"/>
    <n v="11"/>
    <b v="1"/>
    <s v="theater/plays"/>
    <x v="1"/>
    <s v="plays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x v="3517"/>
    <b v="0"/>
    <n v="13"/>
    <b v="1"/>
    <s v="theater/plays"/>
    <x v="1"/>
    <s v="plays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x v="3518"/>
    <b v="0"/>
    <n v="33"/>
    <b v="1"/>
    <s v="theater/plays"/>
    <x v="1"/>
    <s v="plays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x v="3519"/>
    <b v="0"/>
    <n v="28"/>
    <b v="1"/>
    <s v="theater/plays"/>
    <x v="1"/>
    <s v="plays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x v="3520"/>
    <b v="0"/>
    <n v="21"/>
    <b v="1"/>
    <s v="theater/plays"/>
    <x v="1"/>
    <s v="plays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x v="3521"/>
    <b v="0"/>
    <n v="13"/>
    <b v="1"/>
    <s v="theater/plays"/>
    <x v="1"/>
    <s v="plays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x v="3522"/>
    <b v="0"/>
    <n v="34"/>
    <b v="1"/>
    <s v="theater/plays"/>
    <x v="1"/>
    <s v="plays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x v="3523"/>
    <b v="0"/>
    <n v="80"/>
    <b v="1"/>
    <s v="theater/plays"/>
    <x v="1"/>
    <s v="plays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x v="3524"/>
    <b v="0"/>
    <n v="74"/>
    <b v="1"/>
    <s v="theater/plays"/>
    <x v="1"/>
    <s v="plays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x v="3525"/>
    <b v="0"/>
    <n v="7"/>
    <b v="1"/>
    <s v="theater/plays"/>
    <x v="1"/>
    <s v="plays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x v="3526"/>
    <b v="0"/>
    <n v="34"/>
    <b v="1"/>
    <s v="theater/plays"/>
    <x v="1"/>
    <s v="plays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x v="3527"/>
    <b v="0"/>
    <n v="86"/>
    <b v="1"/>
    <s v="theater/plays"/>
    <x v="1"/>
    <s v="plays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x v="3528"/>
    <b v="0"/>
    <n v="37"/>
    <b v="1"/>
    <s v="theater/plays"/>
    <x v="1"/>
    <s v="plays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x v="3529"/>
    <b v="0"/>
    <n v="18"/>
    <b v="1"/>
    <s v="theater/plays"/>
    <x v="1"/>
    <s v="plays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x v="3530"/>
    <b v="0"/>
    <n v="22"/>
    <b v="1"/>
    <s v="theater/plays"/>
    <x v="1"/>
    <s v="plays"/>
    <n v="125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x v="3531"/>
    <b v="0"/>
    <n v="26"/>
    <b v="1"/>
    <s v="theater/plays"/>
    <x v="1"/>
    <s v="plays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x v="3532"/>
    <b v="0"/>
    <n v="27"/>
    <b v="1"/>
    <s v="theater/plays"/>
    <x v="1"/>
    <s v="plays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x v="3533"/>
    <b v="0"/>
    <n v="8"/>
    <b v="1"/>
    <s v="theater/plays"/>
    <x v="1"/>
    <s v="plays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x v="3534"/>
    <b v="0"/>
    <n v="204"/>
    <b v="1"/>
    <s v="theater/plays"/>
    <x v="1"/>
    <s v="plays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x v="3535"/>
    <b v="0"/>
    <n v="46"/>
    <b v="1"/>
    <s v="theater/plays"/>
    <x v="1"/>
    <s v="plays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x v="3536"/>
    <b v="0"/>
    <n v="17"/>
    <b v="1"/>
    <s v="theater/plays"/>
    <x v="1"/>
    <s v="plays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x v="3537"/>
    <b v="0"/>
    <n v="28"/>
    <b v="1"/>
    <s v="theater/plays"/>
    <x v="1"/>
    <s v="plays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x v="3538"/>
    <b v="0"/>
    <n v="83"/>
    <b v="1"/>
    <s v="theater/plays"/>
    <x v="1"/>
    <s v="plays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x v="3539"/>
    <b v="0"/>
    <n v="13"/>
    <b v="1"/>
    <s v="theater/plays"/>
    <x v="1"/>
    <s v="plays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x v="3540"/>
    <b v="0"/>
    <n v="8"/>
    <b v="1"/>
    <s v="theater/plays"/>
    <x v="1"/>
    <s v="plays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x v="3541"/>
    <b v="0"/>
    <n v="32"/>
    <b v="1"/>
    <s v="theater/plays"/>
    <x v="1"/>
    <s v="plays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x v="3542"/>
    <b v="0"/>
    <n v="85"/>
    <b v="1"/>
    <s v="theater/plays"/>
    <x v="1"/>
    <s v="plays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x v="3543"/>
    <b v="0"/>
    <n v="29"/>
    <b v="1"/>
    <s v="theater/plays"/>
    <x v="1"/>
    <s v="plays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x v="3544"/>
    <b v="0"/>
    <n v="24"/>
    <b v="1"/>
    <s v="theater/plays"/>
    <x v="1"/>
    <s v="plays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x v="3545"/>
    <b v="0"/>
    <n v="8"/>
    <b v="1"/>
    <s v="theater/plays"/>
    <x v="1"/>
    <s v="plays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x v="3546"/>
    <b v="0"/>
    <n v="19"/>
    <b v="1"/>
    <s v="theater/plays"/>
    <x v="1"/>
    <s v="plays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x v="3547"/>
    <b v="0"/>
    <n v="336"/>
    <b v="1"/>
    <s v="theater/plays"/>
    <x v="1"/>
    <s v="plays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x v="3548"/>
    <b v="0"/>
    <n v="13"/>
    <b v="1"/>
    <s v="theater/plays"/>
    <x v="1"/>
    <s v="plays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x v="3549"/>
    <b v="0"/>
    <n v="42"/>
    <b v="1"/>
    <s v="theater/plays"/>
    <x v="1"/>
    <s v="plays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x v="3550"/>
    <b v="0"/>
    <n v="64"/>
    <b v="1"/>
    <s v="theater/plays"/>
    <x v="1"/>
    <s v="plays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x v="3551"/>
    <b v="0"/>
    <n v="25"/>
    <b v="1"/>
    <s v="theater/plays"/>
    <x v="1"/>
    <s v="plays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x v="3552"/>
    <b v="0"/>
    <n v="20"/>
    <b v="1"/>
    <s v="theater/plays"/>
    <x v="1"/>
    <s v="plays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x v="3553"/>
    <b v="0"/>
    <n v="104"/>
    <b v="1"/>
    <s v="theater/plays"/>
    <x v="1"/>
    <s v="plays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x v="3554"/>
    <b v="0"/>
    <n v="53"/>
    <b v="1"/>
    <s v="theater/plays"/>
    <x v="1"/>
    <s v="plays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x v="3555"/>
    <b v="0"/>
    <n v="14"/>
    <b v="1"/>
    <s v="theater/plays"/>
    <x v="1"/>
    <s v="plays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x v="3556"/>
    <b v="0"/>
    <n v="20"/>
    <b v="1"/>
    <s v="theater/plays"/>
    <x v="1"/>
    <s v="plays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x v="3557"/>
    <b v="0"/>
    <n v="558"/>
    <b v="1"/>
    <s v="theater/plays"/>
    <x v="1"/>
    <s v="plays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x v="3558"/>
    <b v="0"/>
    <n v="22"/>
    <b v="1"/>
    <s v="theater/plays"/>
    <x v="1"/>
    <s v="plays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x v="3559"/>
    <b v="0"/>
    <n v="24"/>
    <b v="1"/>
    <s v="theater/plays"/>
    <x v="1"/>
    <s v="plays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x v="3560"/>
    <b v="0"/>
    <n v="74"/>
    <b v="1"/>
    <s v="theater/plays"/>
    <x v="1"/>
    <s v="plays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x v="3561"/>
    <b v="0"/>
    <n v="54"/>
    <b v="1"/>
    <s v="theater/plays"/>
    <x v="1"/>
    <s v="plays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x v="3562"/>
    <b v="0"/>
    <n v="31"/>
    <b v="1"/>
    <s v="theater/plays"/>
    <x v="1"/>
    <s v="plays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x v="3563"/>
    <b v="0"/>
    <n v="25"/>
    <b v="1"/>
    <s v="theater/plays"/>
    <x v="1"/>
    <s v="plays"/>
    <n v="21.1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x v="3564"/>
    <b v="0"/>
    <n v="17"/>
    <b v="1"/>
    <s v="theater/plays"/>
    <x v="1"/>
    <s v="plays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x v="3565"/>
    <b v="0"/>
    <n v="12"/>
    <b v="1"/>
    <s v="theater/plays"/>
    <x v="1"/>
    <s v="plays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x v="3566"/>
    <b v="0"/>
    <n v="38"/>
    <b v="1"/>
    <s v="theater/plays"/>
    <x v="1"/>
    <s v="plays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x v="3567"/>
    <b v="0"/>
    <n v="41"/>
    <b v="1"/>
    <s v="theater/plays"/>
    <x v="1"/>
    <s v="plays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x v="3568"/>
    <b v="0"/>
    <n v="19"/>
    <b v="1"/>
    <s v="theater/plays"/>
    <x v="1"/>
    <s v="plays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x v="3569"/>
    <b v="0"/>
    <n v="41"/>
    <b v="1"/>
    <s v="theater/plays"/>
    <x v="1"/>
    <s v="plays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x v="3570"/>
    <b v="0"/>
    <n v="26"/>
    <b v="1"/>
    <s v="theater/plays"/>
    <x v="1"/>
    <s v="plays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x v="3571"/>
    <b v="0"/>
    <n v="25"/>
    <b v="1"/>
    <s v="theater/plays"/>
    <x v="1"/>
    <s v="plays"/>
    <n v="73.239999999999995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x v="3572"/>
    <b v="0"/>
    <n v="9"/>
    <b v="1"/>
    <s v="theater/plays"/>
    <x v="1"/>
    <s v="plays"/>
    <n v="55.56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x v="3573"/>
    <b v="0"/>
    <n v="78"/>
    <b v="1"/>
    <s v="theater/plays"/>
    <x v="1"/>
    <s v="plays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x v="3574"/>
    <b v="0"/>
    <n v="45"/>
    <b v="1"/>
    <s v="theater/plays"/>
    <x v="1"/>
    <s v="plays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x v="3575"/>
    <b v="0"/>
    <n v="102"/>
    <b v="1"/>
    <s v="theater/plays"/>
    <x v="1"/>
    <s v="plays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x v="3576"/>
    <b v="0"/>
    <n v="5"/>
    <b v="1"/>
    <s v="theater/plays"/>
    <x v="1"/>
    <s v="plays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x v="3577"/>
    <b v="0"/>
    <n v="27"/>
    <b v="1"/>
    <s v="theater/plays"/>
    <x v="1"/>
    <s v="plays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x v="3578"/>
    <b v="0"/>
    <n v="37"/>
    <b v="1"/>
    <s v="theater/plays"/>
    <x v="1"/>
    <s v="plays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x v="3579"/>
    <b v="0"/>
    <n v="14"/>
    <b v="1"/>
    <s v="theater/plays"/>
    <x v="1"/>
    <s v="plays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x v="3580"/>
    <b v="0"/>
    <n v="27"/>
    <b v="1"/>
    <s v="theater/plays"/>
    <x v="1"/>
    <s v="plays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x v="3581"/>
    <b v="0"/>
    <n v="45"/>
    <b v="1"/>
    <s v="theater/plays"/>
    <x v="1"/>
    <s v="plays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x v="3582"/>
    <b v="0"/>
    <n v="49"/>
    <b v="1"/>
    <s v="theater/plays"/>
    <x v="1"/>
    <s v="plays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x v="3583"/>
    <b v="0"/>
    <n v="24"/>
    <b v="1"/>
    <s v="theater/plays"/>
    <x v="1"/>
    <s v="plays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x v="3584"/>
    <b v="0"/>
    <n v="112"/>
    <b v="1"/>
    <s v="theater/plays"/>
    <x v="1"/>
    <s v="plays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x v="3585"/>
    <b v="0"/>
    <n v="23"/>
    <b v="1"/>
    <s v="theater/plays"/>
    <x v="1"/>
    <s v="plays"/>
    <n v="176.09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x v="3586"/>
    <b v="0"/>
    <n v="54"/>
    <b v="1"/>
    <s v="theater/plays"/>
    <x v="1"/>
    <s v="plays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x v="3587"/>
    <b v="0"/>
    <n v="28"/>
    <b v="1"/>
    <s v="theater/plays"/>
    <x v="1"/>
    <s v="plays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x v="3588"/>
    <b v="0"/>
    <n v="11"/>
    <b v="1"/>
    <s v="theater/plays"/>
    <x v="1"/>
    <s v="plays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x v="3589"/>
    <b v="0"/>
    <n v="62"/>
    <b v="1"/>
    <s v="theater/plays"/>
    <x v="1"/>
    <s v="plays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x v="3590"/>
    <b v="0"/>
    <n v="73"/>
    <b v="1"/>
    <s v="theater/plays"/>
    <x v="1"/>
    <s v="plays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x v="3591"/>
    <b v="0"/>
    <n v="18"/>
    <b v="1"/>
    <s v="theater/plays"/>
    <x v="1"/>
    <s v="plays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x v="3592"/>
    <b v="0"/>
    <n v="35"/>
    <b v="1"/>
    <s v="theater/plays"/>
    <x v="1"/>
    <s v="plays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x v="3593"/>
    <b v="0"/>
    <n v="43"/>
    <b v="1"/>
    <s v="theater/plays"/>
    <x v="1"/>
    <s v="plays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x v="3594"/>
    <b v="0"/>
    <n v="36"/>
    <b v="1"/>
    <s v="theater/plays"/>
    <x v="1"/>
    <s v="plays"/>
    <n v="55.97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x v="3595"/>
    <b v="0"/>
    <n v="62"/>
    <b v="1"/>
    <s v="theater/plays"/>
    <x v="1"/>
    <s v="plays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x v="3596"/>
    <b v="0"/>
    <n v="15"/>
    <b v="1"/>
    <s v="theater/plays"/>
    <x v="1"/>
    <s v="plays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x v="3597"/>
    <b v="0"/>
    <n v="33"/>
    <b v="1"/>
    <s v="theater/plays"/>
    <x v="1"/>
    <s v="plays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x v="3598"/>
    <b v="0"/>
    <n v="27"/>
    <b v="1"/>
    <s v="theater/plays"/>
    <x v="1"/>
    <s v="plays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x v="3599"/>
    <b v="0"/>
    <n v="17"/>
    <b v="1"/>
    <s v="theater/plays"/>
    <x v="1"/>
    <s v="plays"/>
    <n v="59.41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x v="3600"/>
    <b v="0"/>
    <n v="4"/>
    <b v="1"/>
    <s v="theater/plays"/>
    <x v="1"/>
    <s v="plays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x v="3601"/>
    <b v="0"/>
    <n v="53"/>
    <b v="1"/>
    <s v="theater/plays"/>
    <x v="1"/>
    <s v="plays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x v="3602"/>
    <b v="0"/>
    <n v="49"/>
    <b v="1"/>
    <s v="theater/plays"/>
    <x v="1"/>
    <s v="plays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x v="3603"/>
    <b v="0"/>
    <n v="57"/>
    <b v="1"/>
    <s v="theater/plays"/>
    <x v="1"/>
    <s v="plays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x v="3604"/>
    <b v="0"/>
    <n v="69"/>
    <b v="1"/>
    <s v="theater/plays"/>
    <x v="1"/>
    <s v="plays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x v="3605"/>
    <b v="0"/>
    <n v="15"/>
    <b v="1"/>
    <s v="theater/plays"/>
    <x v="1"/>
    <s v="plays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x v="3606"/>
    <b v="0"/>
    <n v="64"/>
    <b v="1"/>
    <s v="theater/plays"/>
    <x v="1"/>
    <s v="plays"/>
    <n v="61.06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x v="3607"/>
    <b v="0"/>
    <n v="20"/>
    <b v="1"/>
    <s v="theater/plays"/>
    <x v="1"/>
    <s v="plays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x v="3608"/>
    <b v="0"/>
    <n v="27"/>
    <b v="1"/>
    <s v="theater/plays"/>
    <x v="1"/>
    <s v="plays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x v="3609"/>
    <b v="0"/>
    <n v="21"/>
    <b v="1"/>
    <s v="theater/plays"/>
    <x v="1"/>
    <s v="plays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x v="3610"/>
    <b v="0"/>
    <n v="31"/>
    <b v="1"/>
    <s v="theater/plays"/>
    <x v="1"/>
    <s v="plays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x v="3611"/>
    <b v="0"/>
    <n v="51"/>
    <b v="1"/>
    <s v="theater/plays"/>
    <x v="1"/>
    <s v="plays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x v="3612"/>
    <b v="0"/>
    <n v="57"/>
    <b v="1"/>
    <s v="theater/plays"/>
    <x v="1"/>
    <s v="plays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x v="3613"/>
    <b v="0"/>
    <n v="20"/>
    <b v="1"/>
    <s v="theater/plays"/>
    <x v="1"/>
    <s v="plays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x v="3614"/>
    <b v="0"/>
    <n v="71"/>
    <b v="1"/>
    <s v="theater/plays"/>
    <x v="1"/>
    <s v="plays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x v="3615"/>
    <b v="0"/>
    <n v="72"/>
    <b v="1"/>
    <s v="theater/plays"/>
    <x v="1"/>
    <s v="plays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x v="3616"/>
    <b v="0"/>
    <n v="45"/>
    <b v="1"/>
    <s v="theater/plays"/>
    <x v="1"/>
    <s v="plays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x v="3617"/>
    <b v="0"/>
    <n v="51"/>
    <b v="1"/>
    <s v="theater/plays"/>
    <x v="1"/>
    <s v="plays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x v="3618"/>
    <b v="0"/>
    <n v="56"/>
    <b v="1"/>
    <s v="theater/plays"/>
    <x v="1"/>
    <s v="plays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x v="3619"/>
    <b v="0"/>
    <n v="17"/>
    <b v="1"/>
    <s v="theater/plays"/>
    <x v="1"/>
    <s v="plays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x v="3620"/>
    <b v="0"/>
    <n v="197"/>
    <b v="1"/>
    <s v="theater/plays"/>
    <x v="1"/>
    <s v="plays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x v="3621"/>
    <b v="0"/>
    <n v="70"/>
    <b v="1"/>
    <s v="theater/plays"/>
    <x v="1"/>
    <s v="plays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x v="3622"/>
    <b v="0"/>
    <n v="21"/>
    <b v="1"/>
    <s v="theater/plays"/>
    <x v="1"/>
    <s v="plays"/>
    <n v="47.67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x v="3623"/>
    <b v="0"/>
    <n v="34"/>
    <b v="1"/>
    <s v="theater/plays"/>
    <x v="1"/>
    <s v="plays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x v="3624"/>
    <b v="0"/>
    <n v="39"/>
    <b v="1"/>
    <s v="theater/plays"/>
    <x v="1"/>
    <s v="plays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x v="3625"/>
    <b v="0"/>
    <n v="78"/>
    <b v="1"/>
    <s v="theater/plays"/>
    <x v="1"/>
    <s v="plays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x v="3626"/>
    <b v="0"/>
    <n v="48"/>
    <b v="1"/>
    <s v="theater/plays"/>
    <x v="1"/>
    <s v="plays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x v="3627"/>
    <b v="0"/>
    <n v="29"/>
    <b v="1"/>
    <s v="theater/plays"/>
    <x v="1"/>
    <s v="plays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x v="3628"/>
    <b v="0"/>
    <n v="0"/>
    <b v="0"/>
    <s v="theater/musical"/>
    <x v="1"/>
    <s v="musical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x v="3629"/>
    <b v="0"/>
    <n v="2"/>
    <b v="0"/>
    <s v="theater/musical"/>
    <x v="1"/>
    <s v="musical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x v="3630"/>
    <b v="0"/>
    <n v="1"/>
    <b v="0"/>
    <s v="theater/musical"/>
    <x v="1"/>
    <s v="musical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x v="3631"/>
    <b v="0"/>
    <n v="59"/>
    <b v="0"/>
    <s v="theater/musical"/>
    <x v="1"/>
    <s v="musical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x v="3632"/>
    <b v="0"/>
    <n v="1"/>
    <b v="0"/>
    <s v="theater/musical"/>
    <x v="1"/>
    <s v="musical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x v="3633"/>
    <b v="0"/>
    <n v="31"/>
    <b v="0"/>
    <s v="theater/musical"/>
    <x v="1"/>
    <s v="musical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x v="3634"/>
    <b v="0"/>
    <n v="18"/>
    <b v="0"/>
    <s v="theater/musical"/>
    <x v="1"/>
    <s v="musical"/>
    <n v="176.94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x v="3635"/>
    <b v="0"/>
    <n v="10"/>
    <b v="0"/>
    <s v="theater/musical"/>
    <x v="1"/>
    <s v="musical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x v="3636"/>
    <b v="0"/>
    <n v="0"/>
    <b v="0"/>
    <s v="theater/musical"/>
    <x v="1"/>
    <s v="musical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x v="3637"/>
    <b v="0"/>
    <n v="14"/>
    <b v="0"/>
    <s v="theater/musical"/>
    <x v="1"/>
    <s v="musical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x v="3638"/>
    <b v="0"/>
    <n v="2"/>
    <b v="0"/>
    <s v="theater/musical"/>
    <x v="1"/>
    <s v="musical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x v="3639"/>
    <b v="0"/>
    <n v="1"/>
    <b v="0"/>
    <s v="theater/musical"/>
    <x v="1"/>
    <s v="musical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x v="3640"/>
    <b v="0"/>
    <n v="3"/>
    <b v="0"/>
    <s v="theater/musical"/>
    <x v="1"/>
    <s v="musical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x v="3641"/>
    <b v="0"/>
    <n v="0"/>
    <b v="0"/>
    <s v="theater/musical"/>
    <x v="1"/>
    <s v="musical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x v="3642"/>
    <b v="0"/>
    <n v="2"/>
    <b v="0"/>
    <s v="theater/musical"/>
    <x v="1"/>
    <s v="musical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x v="3643"/>
    <b v="0"/>
    <n v="0"/>
    <b v="0"/>
    <s v="theater/musical"/>
    <x v="1"/>
    <s v="musical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x v="3644"/>
    <b v="0"/>
    <n v="12"/>
    <b v="0"/>
    <s v="theater/musical"/>
    <x v="1"/>
    <s v="musical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x v="3645"/>
    <b v="0"/>
    <n v="1"/>
    <b v="0"/>
    <s v="theater/musical"/>
    <x v="1"/>
    <s v="musical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x v="3646"/>
    <b v="0"/>
    <n v="8"/>
    <b v="0"/>
    <s v="theater/musical"/>
    <x v="1"/>
    <s v="musical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x v="3647"/>
    <b v="0"/>
    <n v="2"/>
    <b v="0"/>
    <s v="theater/musical"/>
    <x v="1"/>
    <s v="musical"/>
    <n v="15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x v="3648"/>
    <b v="0"/>
    <n v="73"/>
    <b v="1"/>
    <s v="theater/plays"/>
    <x v="1"/>
    <s v="plays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x v="3649"/>
    <b v="0"/>
    <n v="8"/>
    <b v="1"/>
    <s v="theater/plays"/>
    <x v="1"/>
    <s v="plays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x v="3650"/>
    <b v="0"/>
    <n v="17"/>
    <b v="1"/>
    <s v="theater/plays"/>
    <x v="1"/>
    <s v="plays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x v="3651"/>
    <b v="0"/>
    <n v="9"/>
    <b v="1"/>
    <s v="theater/plays"/>
    <x v="1"/>
    <s v="plays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x v="3652"/>
    <b v="0"/>
    <n v="17"/>
    <b v="1"/>
    <s v="theater/plays"/>
    <x v="1"/>
    <s v="plays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x v="3653"/>
    <b v="0"/>
    <n v="33"/>
    <b v="1"/>
    <s v="theater/plays"/>
    <x v="1"/>
    <s v="plays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x v="3654"/>
    <b v="0"/>
    <n v="38"/>
    <b v="1"/>
    <s v="theater/plays"/>
    <x v="1"/>
    <s v="plays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x v="3655"/>
    <b v="0"/>
    <n v="79"/>
    <b v="1"/>
    <s v="theater/plays"/>
    <x v="1"/>
    <s v="plays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x v="3656"/>
    <b v="0"/>
    <n v="46"/>
    <b v="1"/>
    <s v="theater/plays"/>
    <x v="1"/>
    <s v="plays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x v="3657"/>
    <b v="0"/>
    <n v="20"/>
    <b v="1"/>
    <s v="theater/plays"/>
    <x v="1"/>
    <s v="plays"/>
    <n v="110.75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x v="3658"/>
    <b v="0"/>
    <n v="20"/>
    <b v="1"/>
    <s v="theater/plays"/>
    <x v="1"/>
    <s v="plays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x v="3659"/>
    <b v="0"/>
    <n v="13"/>
    <b v="1"/>
    <s v="theater/plays"/>
    <x v="1"/>
    <s v="plays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x v="3660"/>
    <b v="0"/>
    <n v="22"/>
    <b v="1"/>
    <s v="theater/plays"/>
    <x v="1"/>
    <s v="plays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x v="3661"/>
    <b v="0"/>
    <n v="36"/>
    <b v="1"/>
    <s v="theater/plays"/>
    <x v="1"/>
    <s v="plays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x v="3662"/>
    <b v="0"/>
    <n v="40"/>
    <b v="1"/>
    <s v="theater/plays"/>
    <x v="1"/>
    <s v="plays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x v="3663"/>
    <b v="0"/>
    <n v="9"/>
    <b v="1"/>
    <s v="theater/plays"/>
    <x v="1"/>
    <s v="plays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x v="3664"/>
    <b v="0"/>
    <n v="19"/>
    <b v="1"/>
    <s v="theater/plays"/>
    <x v="1"/>
    <s v="plays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x v="3665"/>
    <b v="0"/>
    <n v="14"/>
    <b v="1"/>
    <s v="theater/plays"/>
    <x v="1"/>
    <s v="plays"/>
    <n v="51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x v="3666"/>
    <b v="0"/>
    <n v="38"/>
    <b v="1"/>
    <s v="theater/plays"/>
    <x v="1"/>
    <s v="plays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x v="3667"/>
    <b v="0"/>
    <n v="58"/>
    <b v="1"/>
    <s v="theater/plays"/>
    <x v="1"/>
    <s v="plays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x v="3668"/>
    <b v="0"/>
    <n v="28"/>
    <b v="1"/>
    <s v="theater/plays"/>
    <x v="1"/>
    <s v="plays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x v="3669"/>
    <b v="0"/>
    <n v="17"/>
    <b v="1"/>
    <s v="theater/plays"/>
    <x v="1"/>
    <s v="plays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x v="3670"/>
    <b v="0"/>
    <n v="12"/>
    <b v="1"/>
    <s v="theater/plays"/>
    <x v="1"/>
    <s v="plays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x v="3671"/>
    <b v="0"/>
    <n v="40"/>
    <b v="1"/>
    <s v="theater/plays"/>
    <x v="1"/>
    <s v="plays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x v="3672"/>
    <b v="0"/>
    <n v="57"/>
    <b v="1"/>
    <s v="theater/plays"/>
    <x v="1"/>
    <s v="plays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x v="3673"/>
    <b v="0"/>
    <n v="114"/>
    <b v="1"/>
    <s v="theater/plays"/>
    <x v="1"/>
    <s v="plays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x v="3674"/>
    <b v="0"/>
    <n v="31"/>
    <b v="1"/>
    <s v="theater/plays"/>
    <x v="1"/>
    <s v="plays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x v="3675"/>
    <b v="0"/>
    <n v="3"/>
    <b v="1"/>
    <s v="theater/plays"/>
    <x v="1"/>
    <s v="plays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x v="3676"/>
    <b v="0"/>
    <n v="16"/>
    <b v="1"/>
    <s v="theater/plays"/>
    <x v="1"/>
    <s v="plays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x v="3677"/>
    <b v="0"/>
    <n v="199"/>
    <b v="1"/>
    <s v="theater/plays"/>
    <x v="1"/>
    <s v="plays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x v="3678"/>
    <b v="0"/>
    <n v="31"/>
    <b v="1"/>
    <s v="theater/plays"/>
    <x v="1"/>
    <s v="plays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x v="3679"/>
    <b v="0"/>
    <n v="30"/>
    <b v="1"/>
    <s v="theater/plays"/>
    <x v="1"/>
    <s v="plays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x v="3680"/>
    <b v="0"/>
    <n v="34"/>
    <b v="1"/>
    <s v="theater/plays"/>
    <x v="1"/>
    <s v="plays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x v="3681"/>
    <b v="0"/>
    <n v="18"/>
    <b v="1"/>
    <s v="theater/plays"/>
    <x v="1"/>
    <s v="plays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x v="3682"/>
    <b v="0"/>
    <n v="67"/>
    <b v="1"/>
    <s v="theater/plays"/>
    <x v="1"/>
    <s v="plays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x v="3683"/>
    <b v="0"/>
    <n v="66"/>
    <b v="1"/>
    <s v="theater/plays"/>
    <x v="1"/>
    <s v="plays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x v="3684"/>
    <b v="0"/>
    <n v="23"/>
    <b v="1"/>
    <s v="theater/plays"/>
    <x v="1"/>
    <s v="plays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x v="3685"/>
    <b v="0"/>
    <n v="126"/>
    <b v="1"/>
    <s v="theater/plays"/>
    <x v="1"/>
    <s v="plays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x v="3686"/>
    <b v="0"/>
    <n v="6"/>
    <b v="1"/>
    <s v="theater/plays"/>
    <x v="1"/>
    <s v="plays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x v="3687"/>
    <b v="0"/>
    <n v="25"/>
    <b v="1"/>
    <s v="theater/plays"/>
    <x v="1"/>
    <s v="plays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x v="3688"/>
    <b v="0"/>
    <n v="39"/>
    <b v="1"/>
    <s v="theater/plays"/>
    <x v="1"/>
    <s v="plays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x v="3689"/>
    <b v="0"/>
    <n v="62"/>
    <b v="1"/>
    <s v="theater/plays"/>
    <x v="1"/>
    <s v="plays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x v="3690"/>
    <b v="0"/>
    <n v="31"/>
    <b v="1"/>
    <s v="theater/plays"/>
    <x v="1"/>
    <s v="plays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x v="3691"/>
    <b v="0"/>
    <n v="274"/>
    <b v="1"/>
    <s v="theater/plays"/>
    <x v="1"/>
    <s v="plays"/>
    <n v="186.8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x v="3692"/>
    <b v="0"/>
    <n v="17"/>
    <b v="1"/>
    <s v="theater/plays"/>
    <x v="1"/>
    <s v="plays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x v="3693"/>
    <b v="0"/>
    <n v="14"/>
    <b v="1"/>
    <s v="theater/plays"/>
    <x v="1"/>
    <s v="plays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x v="3694"/>
    <b v="0"/>
    <n v="60"/>
    <b v="1"/>
    <s v="theater/plays"/>
    <x v="1"/>
    <s v="plays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x v="3695"/>
    <b v="0"/>
    <n v="33"/>
    <b v="1"/>
    <s v="theater/plays"/>
    <x v="1"/>
    <s v="plays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x v="3696"/>
    <b v="0"/>
    <n v="78"/>
    <b v="1"/>
    <s v="theater/plays"/>
    <x v="1"/>
    <s v="plays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x v="3697"/>
    <b v="0"/>
    <n v="30"/>
    <b v="1"/>
    <s v="theater/plays"/>
    <x v="1"/>
    <s v="plays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x v="3698"/>
    <b v="0"/>
    <n v="136"/>
    <b v="1"/>
    <s v="theater/plays"/>
    <x v="1"/>
    <s v="plays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x v="3699"/>
    <b v="0"/>
    <n v="40"/>
    <b v="1"/>
    <s v="theater/plays"/>
    <x v="1"/>
    <s v="plays"/>
    <n v="63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x v="3700"/>
    <b v="0"/>
    <n v="18"/>
    <b v="1"/>
    <s v="theater/plays"/>
    <x v="1"/>
    <s v="plays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x v="3701"/>
    <b v="0"/>
    <n v="39"/>
    <b v="1"/>
    <s v="theater/plays"/>
    <x v="1"/>
    <s v="plays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x v="3702"/>
    <b v="0"/>
    <n v="21"/>
    <b v="1"/>
    <s v="theater/plays"/>
    <x v="1"/>
    <s v="plays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x v="3703"/>
    <b v="0"/>
    <n v="30"/>
    <b v="1"/>
    <s v="theater/plays"/>
    <x v="1"/>
    <s v="plays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x v="3704"/>
    <b v="0"/>
    <n v="27"/>
    <b v="1"/>
    <s v="theater/plays"/>
    <x v="1"/>
    <s v="plays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x v="3705"/>
    <b v="0"/>
    <n v="35"/>
    <b v="1"/>
    <s v="theater/plays"/>
    <x v="1"/>
    <s v="plays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x v="3706"/>
    <b v="0"/>
    <n v="13"/>
    <b v="1"/>
    <s v="theater/plays"/>
    <x v="1"/>
    <s v="plays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x v="3707"/>
    <b v="0"/>
    <n v="23"/>
    <b v="1"/>
    <s v="theater/plays"/>
    <x v="1"/>
    <s v="plays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x v="3708"/>
    <b v="0"/>
    <n v="39"/>
    <b v="1"/>
    <s v="theater/plays"/>
    <x v="1"/>
    <s v="plays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x v="3709"/>
    <b v="0"/>
    <n v="35"/>
    <b v="1"/>
    <s v="theater/plays"/>
    <x v="1"/>
    <s v="plays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x v="3710"/>
    <b v="0"/>
    <n v="27"/>
    <b v="1"/>
    <s v="theater/plays"/>
    <x v="1"/>
    <s v="plays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x v="3711"/>
    <b v="0"/>
    <n v="21"/>
    <b v="1"/>
    <s v="theater/plays"/>
    <x v="1"/>
    <s v="plays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x v="3712"/>
    <b v="0"/>
    <n v="104"/>
    <b v="1"/>
    <s v="theater/plays"/>
    <x v="1"/>
    <s v="plays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x v="3713"/>
    <b v="0"/>
    <n v="19"/>
    <b v="1"/>
    <s v="theater/plays"/>
    <x v="1"/>
    <s v="plays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x v="3714"/>
    <b v="0"/>
    <n v="97"/>
    <b v="1"/>
    <s v="theater/plays"/>
    <x v="1"/>
    <s v="plays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x v="3715"/>
    <b v="0"/>
    <n v="27"/>
    <b v="1"/>
    <s v="theater/plays"/>
    <x v="1"/>
    <s v="plays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x v="3716"/>
    <b v="0"/>
    <n v="24"/>
    <b v="1"/>
    <s v="theater/plays"/>
    <x v="1"/>
    <s v="plays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x v="3717"/>
    <b v="0"/>
    <n v="13"/>
    <b v="1"/>
    <s v="theater/plays"/>
    <x v="1"/>
    <s v="plays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x v="3718"/>
    <b v="0"/>
    <n v="46"/>
    <b v="1"/>
    <s v="theater/plays"/>
    <x v="1"/>
    <s v="plays"/>
    <n v="26.02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x v="3719"/>
    <b v="0"/>
    <n v="4"/>
    <b v="1"/>
    <s v="theater/plays"/>
    <x v="1"/>
    <s v="plays"/>
    <n v="105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x v="3720"/>
    <b v="0"/>
    <n v="40"/>
    <b v="1"/>
    <s v="theater/plays"/>
    <x v="1"/>
    <s v="plays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x v="3721"/>
    <b v="0"/>
    <n v="44"/>
    <b v="1"/>
    <s v="theater/plays"/>
    <x v="1"/>
    <s v="plays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x v="3722"/>
    <b v="0"/>
    <n v="35"/>
    <b v="1"/>
    <s v="theater/plays"/>
    <x v="1"/>
    <s v="plays"/>
    <n v="47.66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x v="3723"/>
    <b v="0"/>
    <n v="63"/>
    <b v="1"/>
    <s v="theater/plays"/>
    <x v="1"/>
    <s v="plays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x v="3724"/>
    <b v="0"/>
    <n v="89"/>
    <b v="1"/>
    <s v="theater/plays"/>
    <x v="1"/>
    <s v="plays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x v="3725"/>
    <b v="0"/>
    <n v="15"/>
    <b v="1"/>
    <s v="theater/plays"/>
    <x v="1"/>
    <s v="plays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x v="3726"/>
    <b v="0"/>
    <n v="46"/>
    <b v="1"/>
    <s v="theater/plays"/>
    <x v="1"/>
    <s v="plays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x v="3727"/>
    <b v="0"/>
    <n v="33"/>
    <b v="1"/>
    <s v="theater/plays"/>
    <x v="1"/>
    <s v="plays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x v="3728"/>
    <b v="0"/>
    <n v="31"/>
    <b v="0"/>
    <s v="theater/plays"/>
    <x v="1"/>
    <s v="plays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x v="3729"/>
    <b v="0"/>
    <n v="5"/>
    <b v="0"/>
    <s v="theater/plays"/>
    <x v="1"/>
    <s v="plays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x v="3730"/>
    <b v="0"/>
    <n v="1"/>
    <b v="0"/>
    <s v="theater/plays"/>
    <x v="1"/>
    <s v="plays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x v="3731"/>
    <b v="0"/>
    <n v="12"/>
    <b v="0"/>
    <s v="theater/plays"/>
    <x v="1"/>
    <s v="plays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x v="3732"/>
    <b v="0"/>
    <n v="4"/>
    <b v="0"/>
    <s v="theater/plays"/>
    <x v="1"/>
    <s v="plays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x v="3733"/>
    <b v="0"/>
    <n v="0"/>
    <b v="0"/>
    <s v="theater/plays"/>
    <x v="1"/>
    <s v="plays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x v="3734"/>
    <b v="0"/>
    <n v="7"/>
    <b v="0"/>
    <s v="theater/plays"/>
    <x v="1"/>
    <s v="plays"/>
    <n v="61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x v="3735"/>
    <b v="0"/>
    <n v="2"/>
    <b v="0"/>
    <s v="theater/plays"/>
    <x v="1"/>
    <s v="plays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x v="3736"/>
    <b v="0"/>
    <n v="1"/>
    <b v="0"/>
    <s v="theater/plays"/>
    <x v="1"/>
    <s v="plays"/>
    <n v="10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x v="3737"/>
    <b v="0"/>
    <n v="4"/>
    <b v="0"/>
    <s v="theater/plays"/>
    <x v="1"/>
    <s v="plays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x v="3738"/>
    <b v="0"/>
    <n v="6"/>
    <b v="0"/>
    <s v="theater/plays"/>
    <x v="1"/>
    <s v="plays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x v="3739"/>
    <b v="0"/>
    <n v="8"/>
    <b v="0"/>
    <s v="theater/plays"/>
    <x v="1"/>
    <s v="plays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x v="3740"/>
    <b v="0"/>
    <n v="14"/>
    <b v="0"/>
    <s v="theater/plays"/>
    <x v="1"/>
    <s v="plays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x v="3741"/>
    <b v="0"/>
    <n v="0"/>
    <b v="0"/>
    <s v="theater/plays"/>
    <x v="1"/>
    <s v="plays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x v="3742"/>
    <b v="0"/>
    <n v="4"/>
    <b v="0"/>
    <s v="theater/plays"/>
    <x v="1"/>
    <s v="plays"/>
    <n v="25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x v="3743"/>
    <b v="0"/>
    <n v="0"/>
    <b v="0"/>
    <s v="theater/plays"/>
    <x v="1"/>
    <s v="plays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x v="3744"/>
    <b v="0"/>
    <n v="0"/>
    <b v="0"/>
    <s v="theater/plays"/>
    <x v="1"/>
    <s v="plays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x v="3745"/>
    <b v="0"/>
    <n v="1"/>
    <b v="0"/>
    <s v="theater/plays"/>
    <x v="1"/>
    <s v="plays"/>
    <n v="10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x v="3746"/>
    <b v="0"/>
    <n v="1"/>
    <b v="0"/>
    <s v="theater/plays"/>
    <x v="1"/>
    <s v="plays"/>
    <n v="202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x v="3747"/>
    <b v="0"/>
    <n v="1"/>
    <b v="0"/>
    <s v="theater/plays"/>
    <x v="1"/>
    <s v="plays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x v="3748"/>
    <b v="0"/>
    <n v="52"/>
    <b v="1"/>
    <s v="theater/musical"/>
    <x v="1"/>
    <s v="musical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x v="3749"/>
    <b v="0"/>
    <n v="7"/>
    <b v="1"/>
    <s v="theater/musical"/>
    <x v="1"/>
    <s v="musical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x v="3750"/>
    <b v="0"/>
    <n v="28"/>
    <b v="1"/>
    <s v="theater/musical"/>
    <x v="1"/>
    <s v="musical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x v="3751"/>
    <b v="0"/>
    <n v="11"/>
    <b v="1"/>
    <s v="theater/musical"/>
    <x v="1"/>
    <s v="musical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x v="3752"/>
    <b v="0"/>
    <n v="15"/>
    <b v="1"/>
    <s v="theater/musical"/>
    <x v="1"/>
    <s v="musical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x v="3753"/>
    <b v="0"/>
    <n v="30"/>
    <b v="1"/>
    <s v="theater/musical"/>
    <x v="1"/>
    <s v="musical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x v="3754"/>
    <b v="0"/>
    <n v="27"/>
    <b v="1"/>
    <s v="theater/musical"/>
    <x v="1"/>
    <s v="musical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x v="3755"/>
    <b v="0"/>
    <n v="28"/>
    <b v="1"/>
    <s v="theater/musical"/>
    <x v="1"/>
    <s v="musical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x v="3756"/>
    <b v="0"/>
    <n v="17"/>
    <b v="1"/>
    <s v="theater/musical"/>
    <x v="1"/>
    <s v="musical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x v="3757"/>
    <b v="0"/>
    <n v="50"/>
    <b v="1"/>
    <s v="theater/musical"/>
    <x v="1"/>
    <s v="musical"/>
    <n v="75.959999999999994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x v="3758"/>
    <b v="0"/>
    <n v="26"/>
    <b v="1"/>
    <s v="theater/musical"/>
    <x v="1"/>
    <s v="musical"/>
    <n v="59.04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x v="3759"/>
    <b v="0"/>
    <n v="88"/>
    <b v="1"/>
    <s v="theater/musical"/>
    <x v="1"/>
    <s v="musical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x v="3760"/>
    <b v="0"/>
    <n v="91"/>
    <b v="1"/>
    <s v="theater/musical"/>
    <x v="1"/>
    <s v="musical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x v="3761"/>
    <b v="0"/>
    <n v="3"/>
    <b v="1"/>
    <s v="theater/musical"/>
    <x v="1"/>
    <s v="musical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x v="3762"/>
    <b v="0"/>
    <n v="28"/>
    <b v="1"/>
    <s v="theater/musical"/>
    <x v="1"/>
    <s v="musical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x v="3763"/>
    <b v="0"/>
    <n v="77"/>
    <b v="1"/>
    <s v="theater/musical"/>
    <x v="1"/>
    <s v="musical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x v="3764"/>
    <b v="0"/>
    <n v="27"/>
    <b v="1"/>
    <s v="theater/musical"/>
    <x v="1"/>
    <s v="musical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x v="3765"/>
    <b v="0"/>
    <n v="107"/>
    <b v="1"/>
    <s v="theater/musical"/>
    <x v="1"/>
    <s v="musical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x v="3766"/>
    <b v="0"/>
    <n v="96"/>
    <b v="1"/>
    <s v="theater/musical"/>
    <x v="1"/>
    <s v="musical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x v="3767"/>
    <b v="0"/>
    <n v="56"/>
    <b v="1"/>
    <s v="theater/musical"/>
    <x v="1"/>
    <s v="musical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x v="3768"/>
    <b v="0"/>
    <n v="58"/>
    <b v="1"/>
    <s v="theater/musical"/>
    <x v="1"/>
    <s v="musical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x v="3769"/>
    <b v="0"/>
    <n v="15"/>
    <b v="1"/>
    <s v="theater/musical"/>
    <x v="1"/>
    <s v="musical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x v="3770"/>
    <b v="0"/>
    <n v="20"/>
    <b v="1"/>
    <s v="theater/musical"/>
    <x v="1"/>
    <s v="musical"/>
    <n v="100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x v="3771"/>
    <b v="0"/>
    <n v="38"/>
    <b v="1"/>
    <s v="theater/musical"/>
    <x v="1"/>
    <s v="musical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x v="3772"/>
    <b v="0"/>
    <n v="33"/>
    <b v="1"/>
    <s v="theater/musical"/>
    <x v="1"/>
    <s v="musical"/>
    <n v="166.97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x v="3773"/>
    <b v="0"/>
    <n v="57"/>
    <b v="1"/>
    <s v="theater/musical"/>
    <x v="1"/>
    <s v="musical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x v="3774"/>
    <b v="0"/>
    <n v="25"/>
    <b v="1"/>
    <s v="theater/musical"/>
    <x v="1"/>
    <s v="musical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x v="3775"/>
    <b v="0"/>
    <n v="14"/>
    <b v="1"/>
    <s v="theater/musical"/>
    <x v="1"/>
    <s v="musical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x v="3776"/>
    <b v="0"/>
    <n v="94"/>
    <b v="1"/>
    <s v="theater/musical"/>
    <x v="1"/>
    <s v="musical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x v="3777"/>
    <b v="0"/>
    <n v="59"/>
    <b v="1"/>
    <s v="theater/musical"/>
    <x v="1"/>
    <s v="musical"/>
    <n v="48.54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x v="3778"/>
    <b v="0"/>
    <n v="36"/>
    <b v="1"/>
    <s v="theater/musical"/>
    <x v="1"/>
    <s v="musical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x v="3779"/>
    <b v="0"/>
    <n v="115"/>
    <b v="1"/>
    <s v="theater/musical"/>
    <x v="1"/>
    <s v="musical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x v="3780"/>
    <b v="0"/>
    <n v="30"/>
    <b v="1"/>
    <s v="theater/musical"/>
    <x v="1"/>
    <s v="musical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x v="3781"/>
    <b v="0"/>
    <n v="52"/>
    <b v="1"/>
    <s v="theater/musical"/>
    <x v="1"/>
    <s v="musical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x v="3782"/>
    <b v="0"/>
    <n v="27"/>
    <b v="1"/>
    <s v="theater/musical"/>
    <x v="1"/>
    <s v="musical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x v="3783"/>
    <b v="0"/>
    <n v="24"/>
    <b v="1"/>
    <s v="theater/musical"/>
    <x v="1"/>
    <s v="musical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x v="3784"/>
    <b v="0"/>
    <n v="10"/>
    <b v="1"/>
    <s v="theater/musical"/>
    <x v="1"/>
    <s v="musical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x v="3785"/>
    <b v="0"/>
    <n v="30"/>
    <b v="1"/>
    <s v="theater/musical"/>
    <x v="1"/>
    <s v="musical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x v="3786"/>
    <b v="0"/>
    <n v="71"/>
    <b v="1"/>
    <s v="theater/musical"/>
    <x v="1"/>
    <s v="musical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x v="3787"/>
    <b v="0"/>
    <n v="10"/>
    <b v="1"/>
    <s v="theater/musical"/>
    <x v="1"/>
    <s v="musical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x v="3788"/>
    <b v="0"/>
    <n v="1"/>
    <b v="0"/>
    <s v="theater/musical"/>
    <x v="1"/>
    <s v="musical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x v="3789"/>
    <b v="0"/>
    <n v="4"/>
    <b v="0"/>
    <s v="theater/musical"/>
    <x v="1"/>
    <s v="musical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x v="3790"/>
    <b v="0"/>
    <n v="0"/>
    <b v="0"/>
    <s v="theater/musical"/>
    <x v="1"/>
    <s v="musical"/>
    <n v="0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x v="3791"/>
    <b v="0"/>
    <n v="0"/>
    <b v="0"/>
    <s v="theater/musical"/>
    <x v="1"/>
    <s v="musical"/>
    <n v="0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x v="3792"/>
    <b v="0"/>
    <n v="2"/>
    <b v="0"/>
    <s v="theater/musical"/>
    <x v="1"/>
    <s v="musical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x v="3793"/>
    <b v="0"/>
    <n v="24"/>
    <b v="0"/>
    <s v="theater/musical"/>
    <x v="1"/>
    <s v="musical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x v="3794"/>
    <b v="0"/>
    <n v="1"/>
    <b v="0"/>
    <s v="theater/musical"/>
    <x v="1"/>
    <s v="musical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x v="3795"/>
    <b v="0"/>
    <n v="2"/>
    <b v="0"/>
    <s v="theater/musical"/>
    <x v="1"/>
    <s v="musical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x v="3796"/>
    <b v="0"/>
    <n v="1"/>
    <b v="0"/>
    <s v="theater/musical"/>
    <x v="1"/>
    <s v="musical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x v="3797"/>
    <b v="0"/>
    <n v="37"/>
    <b v="0"/>
    <s v="theater/musical"/>
    <x v="1"/>
    <s v="musical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x v="3798"/>
    <b v="0"/>
    <n v="5"/>
    <b v="0"/>
    <s v="theater/musical"/>
    <x v="1"/>
    <s v="musical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x v="3799"/>
    <b v="0"/>
    <n v="4"/>
    <b v="0"/>
    <s v="theater/musical"/>
    <x v="1"/>
    <s v="musical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x v="3800"/>
    <b v="0"/>
    <n v="16"/>
    <b v="0"/>
    <s v="theater/musical"/>
    <x v="1"/>
    <s v="musical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x v="3801"/>
    <b v="0"/>
    <n v="9"/>
    <b v="0"/>
    <s v="theater/musical"/>
    <x v="1"/>
    <s v="musical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x v="3802"/>
    <b v="0"/>
    <n v="0"/>
    <b v="0"/>
    <s v="theater/musical"/>
    <x v="1"/>
    <s v="musical"/>
    <n v="0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x v="3803"/>
    <b v="0"/>
    <n v="40"/>
    <b v="0"/>
    <s v="theater/musical"/>
    <x v="1"/>
    <s v="musical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x v="3804"/>
    <b v="0"/>
    <n v="0"/>
    <b v="0"/>
    <s v="theater/musical"/>
    <x v="1"/>
    <s v="musical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x v="3805"/>
    <b v="0"/>
    <n v="2"/>
    <b v="0"/>
    <s v="theater/musical"/>
    <x v="1"/>
    <s v="musical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x v="3806"/>
    <b v="0"/>
    <n v="1"/>
    <b v="0"/>
    <s v="theater/musical"/>
    <x v="1"/>
    <s v="musical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x v="3807"/>
    <b v="0"/>
    <n v="9"/>
    <b v="0"/>
    <s v="theater/musical"/>
    <x v="1"/>
    <s v="musical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x v="3808"/>
    <b v="0"/>
    <n v="24"/>
    <b v="1"/>
    <s v="theater/plays"/>
    <x v="1"/>
    <s v="plays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x v="3809"/>
    <b v="0"/>
    <n v="38"/>
    <b v="1"/>
    <s v="theater/plays"/>
    <x v="1"/>
    <s v="plays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x v="3810"/>
    <b v="0"/>
    <n v="26"/>
    <b v="1"/>
    <s v="theater/plays"/>
    <x v="1"/>
    <s v="plays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x v="3811"/>
    <b v="0"/>
    <n v="19"/>
    <b v="1"/>
    <s v="theater/plays"/>
    <x v="1"/>
    <s v="plays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x v="3812"/>
    <b v="0"/>
    <n v="11"/>
    <b v="1"/>
    <s v="theater/plays"/>
    <x v="1"/>
    <s v="plays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x v="3813"/>
    <b v="0"/>
    <n v="27"/>
    <b v="1"/>
    <s v="theater/plays"/>
    <x v="1"/>
    <s v="plays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x v="3814"/>
    <b v="0"/>
    <n v="34"/>
    <b v="1"/>
    <s v="theater/plays"/>
    <x v="1"/>
    <s v="plays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x v="3815"/>
    <b v="0"/>
    <n v="20"/>
    <b v="1"/>
    <s v="theater/plays"/>
    <x v="1"/>
    <s v="plays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x v="3816"/>
    <b v="0"/>
    <n v="37"/>
    <b v="1"/>
    <s v="theater/plays"/>
    <x v="1"/>
    <s v="plays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x v="3817"/>
    <b v="0"/>
    <n v="20"/>
    <b v="1"/>
    <s v="theater/plays"/>
    <x v="1"/>
    <s v="plays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x v="3818"/>
    <b v="0"/>
    <n v="10"/>
    <b v="1"/>
    <s v="theater/plays"/>
    <x v="1"/>
    <s v="plays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x v="3819"/>
    <b v="0"/>
    <n v="26"/>
    <b v="1"/>
    <s v="theater/plays"/>
    <x v="1"/>
    <s v="plays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x v="3820"/>
    <b v="0"/>
    <n v="20"/>
    <b v="1"/>
    <s v="theater/plays"/>
    <x v="1"/>
    <s v="plays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x v="3821"/>
    <b v="0"/>
    <n v="46"/>
    <b v="1"/>
    <s v="theater/plays"/>
    <x v="1"/>
    <s v="plays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x v="3822"/>
    <b v="0"/>
    <n v="76"/>
    <b v="1"/>
    <s v="theater/plays"/>
    <x v="1"/>
    <s v="plays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x v="3823"/>
    <b v="0"/>
    <n v="41"/>
    <b v="1"/>
    <s v="theater/plays"/>
    <x v="1"/>
    <s v="plays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x v="3824"/>
    <b v="0"/>
    <n v="7"/>
    <b v="1"/>
    <s v="theater/plays"/>
    <x v="1"/>
    <s v="plays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x v="3825"/>
    <b v="0"/>
    <n v="49"/>
    <b v="1"/>
    <s v="theater/plays"/>
    <x v="1"/>
    <s v="plays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x v="3826"/>
    <b v="0"/>
    <n v="26"/>
    <b v="1"/>
    <s v="theater/plays"/>
    <x v="1"/>
    <s v="plays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x v="3827"/>
    <b v="0"/>
    <n v="65"/>
    <b v="1"/>
    <s v="theater/plays"/>
    <x v="1"/>
    <s v="plays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x v="3828"/>
    <b v="0"/>
    <n v="28"/>
    <b v="1"/>
    <s v="theater/plays"/>
    <x v="1"/>
    <s v="plays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x v="3829"/>
    <b v="0"/>
    <n v="8"/>
    <b v="1"/>
    <s v="theater/plays"/>
    <x v="1"/>
    <s v="plays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x v="3830"/>
    <b v="0"/>
    <n v="3"/>
    <b v="1"/>
    <s v="theater/plays"/>
    <x v="1"/>
    <s v="plays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x v="3831"/>
    <b v="0"/>
    <n v="9"/>
    <b v="1"/>
    <s v="theater/plays"/>
    <x v="1"/>
    <s v="plays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x v="3832"/>
    <b v="0"/>
    <n v="9"/>
    <b v="1"/>
    <s v="theater/plays"/>
    <x v="1"/>
    <s v="plays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x v="3833"/>
    <b v="0"/>
    <n v="20"/>
    <b v="1"/>
    <s v="theater/plays"/>
    <x v="1"/>
    <s v="plays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x v="3834"/>
    <b v="0"/>
    <n v="57"/>
    <b v="1"/>
    <s v="theater/plays"/>
    <x v="1"/>
    <s v="plays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x v="3835"/>
    <b v="0"/>
    <n v="8"/>
    <b v="1"/>
    <s v="theater/plays"/>
    <x v="1"/>
    <s v="plays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x v="3836"/>
    <b v="0"/>
    <n v="14"/>
    <b v="1"/>
    <s v="theater/plays"/>
    <x v="1"/>
    <s v="plays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x v="3837"/>
    <b v="0"/>
    <n v="17"/>
    <b v="1"/>
    <s v="theater/plays"/>
    <x v="1"/>
    <s v="plays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x v="3838"/>
    <b v="0"/>
    <n v="100"/>
    <b v="1"/>
    <s v="theater/plays"/>
    <x v="1"/>
    <s v="plays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x v="3839"/>
    <b v="0"/>
    <n v="32"/>
    <b v="1"/>
    <s v="theater/plays"/>
    <x v="1"/>
    <s v="plays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x v="3840"/>
    <b v="0"/>
    <n v="3"/>
    <b v="1"/>
    <s v="theater/plays"/>
    <x v="1"/>
    <s v="plays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x v="3841"/>
    <b v="1"/>
    <n v="34"/>
    <b v="0"/>
    <s v="theater/plays"/>
    <x v="1"/>
    <s v="plays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x v="3842"/>
    <b v="1"/>
    <n v="23"/>
    <b v="0"/>
    <s v="theater/plays"/>
    <x v="1"/>
    <s v="plays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x v="3843"/>
    <b v="1"/>
    <n v="19"/>
    <b v="0"/>
    <s v="theater/plays"/>
    <x v="1"/>
    <s v="plays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x v="3844"/>
    <b v="1"/>
    <n v="50"/>
    <b v="0"/>
    <s v="theater/plays"/>
    <x v="1"/>
    <s v="plays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x v="3845"/>
    <b v="1"/>
    <n v="12"/>
    <b v="0"/>
    <s v="theater/plays"/>
    <x v="1"/>
    <s v="plays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x v="3846"/>
    <b v="1"/>
    <n v="8"/>
    <b v="0"/>
    <s v="theater/plays"/>
    <x v="1"/>
    <s v="plays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x v="3847"/>
    <b v="1"/>
    <n v="9"/>
    <b v="0"/>
    <s v="theater/plays"/>
    <x v="1"/>
    <s v="plays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x v="3848"/>
    <b v="1"/>
    <n v="43"/>
    <b v="0"/>
    <s v="theater/plays"/>
    <x v="1"/>
    <s v="plays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x v="3849"/>
    <b v="1"/>
    <n v="28"/>
    <b v="0"/>
    <s v="theater/plays"/>
    <x v="1"/>
    <s v="plays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x v="3850"/>
    <b v="1"/>
    <n v="4"/>
    <b v="0"/>
    <s v="theater/plays"/>
    <x v="1"/>
    <s v="plays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x v="3851"/>
    <b v="1"/>
    <n v="24"/>
    <b v="0"/>
    <s v="theater/plays"/>
    <x v="1"/>
    <s v="plays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x v="3852"/>
    <b v="0"/>
    <n v="2"/>
    <b v="0"/>
    <s v="theater/plays"/>
    <x v="1"/>
    <s v="plays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x v="3853"/>
    <b v="0"/>
    <n v="2"/>
    <b v="0"/>
    <s v="theater/plays"/>
    <x v="1"/>
    <s v="plays"/>
    <n v="13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x v="3854"/>
    <b v="0"/>
    <n v="20"/>
    <b v="0"/>
    <s v="theater/plays"/>
    <x v="1"/>
    <s v="plays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x v="3855"/>
    <b v="0"/>
    <n v="1"/>
    <b v="0"/>
    <s v="theater/plays"/>
    <x v="1"/>
    <s v="plays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x v="3856"/>
    <b v="0"/>
    <n v="1"/>
    <b v="0"/>
    <s v="theater/plays"/>
    <x v="1"/>
    <s v="plays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x v="3857"/>
    <b v="0"/>
    <n v="4"/>
    <b v="0"/>
    <s v="theater/plays"/>
    <x v="1"/>
    <s v="plays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x v="3858"/>
    <b v="0"/>
    <n v="1"/>
    <b v="0"/>
    <s v="theater/plays"/>
    <x v="1"/>
    <s v="plays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x v="3859"/>
    <b v="0"/>
    <n v="1"/>
    <b v="0"/>
    <s v="theater/plays"/>
    <x v="1"/>
    <s v="plays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x v="3860"/>
    <b v="0"/>
    <n v="13"/>
    <b v="0"/>
    <s v="theater/plays"/>
    <x v="1"/>
    <s v="plays"/>
    <n v="81.540000000000006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x v="3861"/>
    <b v="0"/>
    <n v="1"/>
    <b v="0"/>
    <s v="theater/plays"/>
    <x v="1"/>
    <s v="plays"/>
    <n v="100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x v="3862"/>
    <b v="0"/>
    <n v="1"/>
    <b v="0"/>
    <s v="theater/plays"/>
    <x v="1"/>
    <s v="plays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x v="3863"/>
    <b v="0"/>
    <n v="0"/>
    <b v="0"/>
    <s v="theater/plays"/>
    <x v="1"/>
    <s v="plays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x v="3864"/>
    <b v="0"/>
    <n v="3"/>
    <b v="0"/>
    <s v="theater/plays"/>
    <x v="1"/>
    <s v="plays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x v="3865"/>
    <b v="0"/>
    <n v="14"/>
    <b v="0"/>
    <s v="theater/plays"/>
    <x v="1"/>
    <s v="plays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x v="3866"/>
    <b v="0"/>
    <n v="2"/>
    <b v="0"/>
    <s v="theater/plays"/>
    <x v="1"/>
    <s v="plays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x v="3867"/>
    <b v="0"/>
    <n v="5"/>
    <b v="0"/>
    <s v="theater/plays"/>
    <x v="1"/>
    <s v="plays"/>
    <n v="50.2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x v="3868"/>
    <b v="0"/>
    <n v="1"/>
    <b v="0"/>
    <s v="theater/musical"/>
    <x v="1"/>
    <s v="musical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x v="3869"/>
    <b v="0"/>
    <n v="15"/>
    <b v="0"/>
    <s v="theater/musical"/>
    <x v="1"/>
    <s v="musical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x v="3870"/>
    <b v="0"/>
    <n v="10"/>
    <b v="0"/>
    <s v="theater/musical"/>
    <x v="1"/>
    <s v="musical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x v="3871"/>
    <b v="0"/>
    <n v="3"/>
    <b v="0"/>
    <s v="theater/musical"/>
    <x v="1"/>
    <s v="musical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x v="3872"/>
    <b v="0"/>
    <n v="0"/>
    <b v="0"/>
    <s v="theater/musical"/>
    <x v="1"/>
    <s v="musical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x v="3873"/>
    <b v="0"/>
    <n v="0"/>
    <b v="0"/>
    <s v="theater/musical"/>
    <x v="1"/>
    <s v="musical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x v="3874"/>
    <b v="0"/>
    <n v="0"/>
    <b v="0"/>
    <s v="theater/musical"/>
    <x v="1"/>
    <s v="musical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x v="3875"/>
    <b v="0"/>
    <n v="0"/>
    <b v="0"/>
    <s v="theater/musical"/>
    <x v="1"/>
    <s v="musical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x v="3876"/>
    <b v="0"/>
    <n v="46"/>
    <b v="0"/>
    <s v="theater/musical"/>
    <x v="1"/>
    <s v="musical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x v="3877"/>
    <b v="0"/>
    <n v="14"/>
    <b v="0"/>
    <s v="theater/musical"/>
    <x v="1"/>
    <s v="musical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x v="3878"/>
    <b v="0"/>
    <n v="1"/>
    <b v="0"/>
    <s v="theater/musical"/>
    <x v="1"/>
    <s v="musical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x v="3879"/>
    <b v="0"/>
    <n v="0"/>
    <b v="0"/>
    <s v="theater/musical"/>
    <x v="1"/>
    <s v="musical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x v="3880"/>
    <b v="0"/>
    <n v="17"/>
    <b v="0"/>
    <s v="theater/musical"/>
    <x v="1"/>
    <s v="musical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x v="3881"/>
    <b v="0"/>
    <n v="1"/>
    <b v="0"/>
    <s v="theater/musical"/>
    <x v="1"/>
    <s v="musical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x v="3882"/>
    <b v="0"/>
    <n v="0"/>
    <b v="0"/>
    <s v="theater/musical"/>
    <x v="1"/>
    <s v="musical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x v="3883"/>
    <b v="0"/>
    <n v="0"/>
    <b v="0"/>
    <s v="theater/musical"/>
    <x v="1"/>
    <s v="musical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x v="3884"/>
    <b v="0"/>
    <n v="0"/>
    <b v="0"/>
    <s v="theater/musical"/>
    <x v="1"/>
    <s v="musical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x v="3885"/>
    <b v="0"/>
    <n v="0"/>
    <b v="0"/>
    <s v="theater/musical"/>
    <x v="1"/>
    <s v="musical"/>
    <n v="0"/>
    <x v="3885"/>
    <d v="2016-05-09T22:49:51"/>
    <x v="2"/>
  </r>
  <r>
    <n v="3886"/>
    <s v="a (Canceled)"/>
    <n v="1"/>
    <n v="10000"/>
    <x v="117"/>
    <x v="1"/>
    <s v="AU"/>
    <s v="AUD"/>
    <n v="1418275702"/>
    <x v="3886"/>
    <b v="0"/>
    <n v="0"/>
    <b v="0"/>
    <s v="theater/musical"/>
    <x v="1"/>
    <s v="musical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x v="3887"/>
    <b v="0"/>
    <n v="2"/>
    <b v="0"/>
    <s v="theater/musical"/>
    <x v="1"/>
    <s v="musical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x v="3888"/>
    <b v="0"/>
    <n v="14"/>
    <b v="0"/>
    <s v="theater/plays"/>
    <x v="1"/>
    <s v="plays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x v="3889"/>
    <b v="0"/>
    <n v="9"/>
    <b v="0"/>
    <s v="theater/plays"/>
    <x v="1"/>
    <s v="plays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x v="3890"/>
    <b v="0"/>
    <n v="8"/>
    <b v="0"/>
    <s v="theater/plays"/>
    <x v="1"/>
    <s v="plays"/>
    <n v="315.5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x v="3891"/>
    <b v="0"/>
    <n v="7"/>
    <b v="0"/>
    <s v="theater/plays"/>
    <x v="1"/>
    <s v="plays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x v="3892"/>
    <b v="0"/>
    <n v="0"/>
    <b v="0"/>
    <s v="theater/plays"/>
    <x v="1"/>
    <s v="plays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x v="3893"/>
    <b v="0"/>
    <n v="84"/>
    <b v="0"/>
    <s v="theater/plays"/>
    <x v="1"/>
    <s v="plays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x v="3894"/>
    <b v="0"/>
    <n v="11"/>
    <b v="0"/>
    <s v="theater/plays"/>
    <x v="1"/>
    <s v="plays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x v="3895"/>
    <b v="0"/>
    <n v="1"/>
    <b v="0"/>
    <s v="theater/plays"/>
    <x v="1"/>
    <s v="plays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x v="3896"/>
    <b v="0"/>
    <n v="4"/>
    <b v="0"/>
    <s v="theater/plays"/>
    <x v="1"/>
    <s v="plays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x v="3897"/>
    <b v="0"/>
    <n v="10"/>
    <b v="0"/>
    <s v="theater/plays"/>
    <x v="1"/>
    <s v="plays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x v="3898"/>
    <b v="0"/>
    <n v="16"/>
    <b v="0"/>
    <s v="theater/plays"/>
    <x v="1"/>
    <s v="plays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x v="3899"/>
    <b v="0"/>
    <n v="2"/>
    <b v="0"/>
    <s v="theater/plays"/>
    <x v="1"/>
    <s v="plays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x v="3900"/>
    <b v="0"/>
    <n v="5"/>
    <b v="0"/>
    <s v="theater/plays"/>
    <x v="1"/>
    <s v="plays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x v="3901"/>
    <b v="0"/>
    <n v="1"/>
    <b v="0"/>
    <s v="theater/plays"/>
    <x v="1"/>
    <s v="plays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x v="3902"/>
    <b v="0"/>
    <n v="31"/>
    <b v="0"/>
    <s v="theater/plays"/>
    <x v="1"/>
    <s v="plays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x v="3903"/>
    <b v="0"/>
    <n v="0"/>
    <b v="0"/>
    <s v="theater/plays"/>
    <x v="1"/>
    <s v="plays"/>
    <n v="0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x v="3904"/>
    <b v="0"/>
    <n v="2"/>
    <b v="0"/>
    <s v="theater/plays"/>
    <x v="1"/>
    <s v="plays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x v="3905"/>
    <b v="0"/>
    <n v="7"/>
    <b v="0"/>
    <s v="theater/plays"/>
    <x v="1"/>
    <s v="plays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x v="3906"/>
    <b v="0"/>
    <n v="16"/>
    <b v="0"/>
    <s v="theater/plays"/>
    <x v="1"/>
    <s v="plays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x v="3907"/>
    <b v="0"/>
    <n v="4"/>
    <b v="0"/>
    <s v="theater/plays"/>
    <x v="1"/>
    <s v="plays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x v="3908"/>
    <b v="0"/>
    <n v="4"/>
    <b v="0"/>
    <s v="theater/plays"/>
    <x v="1"/>
    <s v="plays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x v="3909"/>
    <b v="0"/>
    <n v="4"/>
    <b v="0"/>
    <s v="theater/plays"/>
    <x v="1"/>
    <s v="plays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x v="3910"/>
    <b v="0"/>
    <n v="3"/>
    <b v="0"/>
    <s v="theater/plays"/>
    <x v="1"/>
    <s v="plays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x v="3911"/>
    <b v="0"/>
    <n v="36"/>
    <b v="0"/>
    <s v="theater/plays"/>
    <x v="1"/>
    <s v="plays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x v="3912"/>
    <b v="0"/>
    <n v="1"/>
    <b v="0"/>
    <s v="theater/plays"/>
    <x v="1"/>
    <s v="plays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x v="3913"/>
    <b v="0"/>
    <n v="7"/>
    <b v="0"/>
    <s v="theater/plays"/>
    <x v="1"/>
    <s v="plays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x v="3914"/>
    <b v="0"/>
    <n v="27"/>
    <b v="0"/>
    <s v="theater/plays"/>
    <x v="1"/>
    <s v="plays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x v="3915"/>
    <b v="0"/>
    <n v="1"/>
    <b v="0"/>
    <s v="theater/plays"/>
    <x v="1"/>
    <s v="plays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x v="3916"/>
    <b v="0"/>
    <n v="0"/>
    <b v="0"/>
    <s v="theater/plays"/>
    <x v="1"/>
    <s v="plays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x v="3917"/>
    <b v="0"/>
    <n v="1"/>
    <b v="0"/>
    <s v="theater/plays"/>
    <x v="1"/>
    <s v="plays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x v="3918"/>
    <b v="0"/>
    <n v="3"/>
    <b v="0"/>
    <s v="theater/plays"/>
    <x v="1"/>
    <s v="plays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x v="3919"/>
    <b v="0"/>
    <n v="3"/>
    <b v="0"/>
    <s v="theater/plays"/>
    <x v="1"/>
    <s v="plays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x v="3920"/>
    <b v="0"/>
    <n v="3"/>
    <b v="0"/>
    <s v="theater/plays"/>
    <x v="1"/>
    <s v="plays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x v="3921"/>
    <b v="0"/>
    <n v="0"/>
    <b v="0"/>
    <s v="theater/plays"/>
    <x v="1"/>
    <s v="plays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x v="3922"/>
    <b v="0"/>
    <n v="6"/>
    <b v="0"/>
    <s v="theater/plays"/>
    <x v="1"/>
    <s v="plays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x v="3923"/>
    <b v="0"/>
    <n v="17"/>
    <b v="0"/>
    <s v="theater/plays"/>
    <x v="1"/>
    <s v="plays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x v="3924"/>
    <b v="0"/>
    <n v="40"/>
    <b v="0"/>
    <s v="theater/plays"/>
    <x v="1"/>
    <s v="plays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x v="3925"/>
    <b v="0"/>
    <n v="3"/>
    <b v="0"/>
    <s v="theater/plays"/>
    <x v="1"/>
    <s v="plays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x v="3926"/>
    <b v="0"/>
    <n v="1"/>
    <b v="0"/>
    <s v="theater/plays"/>
    <x v="1"/>
    <s v="plays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x v="3927"/>
    <b v="0"/>
    <n v="2"/>
    <b v="0"/>
    <s v="theater/plays"/>
    <x v="1"/>
    <s v="plays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x v="3928"/>
    <b v="0"/>
    <n v="7"/>
    <b v="0"/>
    <s v="theater/plays"/>
    <x v="1"/>
    <s v="plays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x v="3929"/>
    <b v="0"/>
    <n v="14"/>
    <b v="0"/>
    <s v="theater/plays"/>
    <x v="1"/>
    <s v="plays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x v="3930"/>
    <b v="0"/>
    <n v="0"/>
    <b v="0"/>
    <s v="theater/plays"/>
    <x v="1"/>
    <s v="plays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x v="3931"/>
    <b v="0"/>
    <n v="0"/>
    <b v="0"/>
    <s v="theater/plays"/>
    <x v="1"/>
    <s v="plays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x v="3932"/>
    <b v="0"/>
    <n v="1"/>
    <b v="0"/>
    <s v="theater/plays"/>
    <x v="1"/>
    <s v="plays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x v="3933"/>
    <b v="0"/>
    <n v="12"/>
    <b v="0"/>
    <s v="theater/plays"/>
    <x v="1"/>
    <s v="plays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x v="3934"/>
    <b v="0"/>
    <n v="12"/>
    <b v="0"/>
    <s v="theater/plays"/>
    <x v="1"/>
    <s v="plays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x v="3935"/>
    <b v="0"/>
    <n v="23"/>
    <b v="0"/>
    <s v="theater/plays"/>
    <x v="1"/>
    <s v="plays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x v="3936"/>
    <b v="0"/>
    <n v="0"/>
    <b v="0"/>
    <s v="theater/plays"/>
    <x v="1"/>
    <s v="plays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x v="3937"/>
    <b v="0"/>
    <n v="10"/>
    <b v="0"/>
    <s v="theater/plays"/>
    <x v="1"/>
    <s v="plays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x v="3938"/>
    <b v="0"/>
    <n v="5"/>
    <b v="0"/>
    <s v="theater/plays"/>
    <x v="1"/>
    <s v="plays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x v="3939"/>
    <b v="0"/>
    <n v="1"/>
    <b v="0"/>
    <s v="theater/plays"/>
    <x v="1"/>
    <s v="plays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x v="3940"/>
    <b v="0"/>
    <n v="2"/>
    <b v="0"/>
    <s v="theater/plays"/>
    <x v="1"/>
    <s v="plays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x v="3941"/>
    <b v="0"/>
    <n v="2"/>
    <b v="0"/>
    <s v="theater/plays"/>
    <x v="1"/>
    <s v="plays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x v="3942"/>
    <b v="0"/>
    <n v="0"/>
    <b v="0"/>
    <s v="theater/plays"/>
    <x v="1"/>
    <s v="plays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x v="3943"/>
    <b v="0"/>
    <n v="13"/>
    <b v="0"/>
    <s v="theater/plays"/>
    <x v="1"/>
    <s v="plays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x v="3944"/>
    <b v="0"/>
    <n v="0"/>
    <b v="0"/>
    <s v="theater/plays"/>
    <x v="1"/>
    <s v="plays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x v="3945"/>
    <b v="0"/>
    <n v="1"/>
    <b v="0"/>
    <s v="theater/plays"/>
    <x v="1"/>
    <s v="plays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x v="3946"/>
    <b v="0"/>
    <n v="5"/>
    <b v="0"/>
    <s v="theater/plays"/>
    <x v="1"/>
    <s v="plays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x v="3947"/>
    <b v="0"/>
    <n v="2"/>
    <b v="0"/>
    <s v="theater/plays"/>
    <x v="1"/>
    <s v="plays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x v="3948"/>
    <b v="0"/>
    <n v="0"/>
    <b v="0"/>
    <s v="theater/plays"/>
    <x v="1"/>
    <s v="plays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x v="3949"/>
    <b v="0"/>
    <n v="32"/>
    <b v="0"/>
    <s v="theater/plays"/>
    <x v="1"/>
    <s v="plays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x v="3950"/>
    <b v="0"/>
    <n v="1"/>
    <b v="0"/>
    <s v="theater/plays"/>
    <x v="1"/>
    <s v="plays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x v="3951"/>
    <b v="0"/>
    <n v="1"/>
    <b v="0"/>
    <s v="theater/plays"/>
    <x v="1"/>
    <s v="plays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x v="3952"/>
    <b v="0"/>
    <n v="1"/>
    <b v="0"/>
    <s v="theater/plays"/>
    <x v="1"/>
    <s v="plays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x v="3953"/>
    <b v="0"/>
    <n v="0"/>
    <b v="0"/>
    <s v="theater/plays"/>
    <x v="1"/>
    <s v="plays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x v="3954"/>
    <b v="0"/>
    <n v="0"/>
    <b v="0"/>
    <s v="theater/plays"/>
    <x v="1"/>
    <s v="plays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x v="3955"/>
    <b v="0"/>
    <n v="8"/>
    <b v="0"/>
    <s v="theater/plays"/>
    <x v="1"/>
    <s v="plays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x v="3956"/>
    <b v="0"/>
    <n v="0"/>
    <b v="0"/>
    <s v="theater/plays"/>
    <x v="1"/>
    <s v="plays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x v="3957"/>
    <b v="0"/>
    <n v="1"/>
    <b v="0"/>
    <s v="theater/plays"/>
    <x v="1"/>
    <s v="plays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x v="3958"/>
    <b v="0"/>
    <n v="16"/>
    <b v="0"/>
    <s v="theater/plays"/>
    <x v="1"/>
    <s v="plays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x v="3959"/>
    <b v="0"/>
    <n v="12"/>
    <b v="0"/>
    <s v="theater/plays"/>
    <x v="1"/>
    <s v="plays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x v="3960"/>
    <b v="0"/>
    <n v="4"/>
    <b v="0"/>
    <s v="theater/plays"/>
    <x v="1"/>
    <s v="plays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x v="3961"/>
    <b v="0"/>
    <n v="2"/>
    <b v="0"/>
    <s v="theater/plays"/>
    <x v="1"/>
    <s v="plays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x v="3962"/>
    <b v="0"/>
    <n v="3"/>
    <b v="0"/>
    <s v="theater/plays"/>
    <x v="1"/>
    <s v="plays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x v="3963"/>
    <b v="0"/>
    <n v="0"/>
    <b v="0"/>
    <s v="theater/plays"/>
    <x v="1"/>
    <s v="plays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x v="3964"/>
    <b v="0"/>
    <n v="3"/>
    <b v="0"/>
    <s v="theater/plays"/>
    <x v="1"/>
    <s v="plays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x v="3965"/>
    <b v="0"/>
    <n v="4"/>
    <b v="0"/>
    <s v="theater/plays"/>
    <x v="1"/>
    <s v="plays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x v="3966"/>
    <b v="0"/>
    <n v="2"/>
    <b v="0"/>
    <s v="theater/plays"/>
    <x v="1"/>
    <s v="plays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x v="3967"/>
    <b v="0"/>
    <n v="10"/>
    <b v="0"/>
    <s v="theater/plays"/>
    <x v="1"/>
    <s v="plays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x v="3968"/>
    <b v="0"/>
    <n v="11"/>
    <b v="0"/>
    <s v="theater/plays"/>
    <x v="1"/>
    <s v="plays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x v="3969"/>
    <b v="0"/>
    <n v="6"/>
    <b v="0"/>
    <s v="theater/plays"/>
    <x v="1"/>
    <s v="plays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x v="3970"/>
    <b v="0"/>
    <n v="2"/>
    <b v="0"/>
    <s v="theater/plays"/>
    <x v="1"/>
    <s v="plays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x v="3971"/>
    <b v="0"/>
    <n v="6"/>
    <b v="0"/>
    <s v="theater/plays"/>
    <x v="1"/>
    <s v="plays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x v="3972"/>
    <b v="0"/>
    <n v="8"/>
    <b v="0"/>
    <s v="theater/plays"/>
    <x v="1"/>
    <s v="plays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x v="3973"/>
    <b v="0"/>
    <n v="37"/>
    <b v="0"/>
    <s v="theater/plays"/>
    <x v="1"/>
    <s v="plays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x v="3974"/>
    <b v="0"/>
    <n v="11"/>
    <b v="0"/>
    <s v="theater/plays"/>
    <x v="1"/>
    <s v="plays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x v="3975"/>
    <b v="0"/>
    <n v="0"/>
    <b v="0"/>
    <s v="theater/plays"/>
    <x v="1"/>
    <s v="plays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x v="3976"/>
    <b v="0"/>
    <n v="10"/>
    <b v="0"/>
    <s v="theater/plays"/>
    <x v="1"/>
    <s v="plays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x v="3977"/>
    <b v="0"/>
    <n v="6"/>
    <b v="0"/>
    <s v="theater/plays"/>
    <x v="1"/>
    <s v="plays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x v="3978"/>
    <b v="0"/>
    <n v="8"/>
    <b v="0"/>
    <s v="theater/plays"/>
    <x v="1"/>
    <s v="plays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x v="3979"/>
    <b v="0"/>
    <n v="6"/>
    <b v="0"/>
    <s v="theater/plays"/>
    <x v="1"/>
    <s v="plays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x v="3980"/>
    <b v="0"/>
    <n v="7"/>
    <b v="0"/>
    <s v="theater/plays"/>
    <x v="1"/>
    <s v="plays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x v="3981"/>
    <b v="0"/>
    <n v="7"/>
    <b v="0"/>
    <s v="theater/plays"/>
    <x v="1"/>
    <s v="plays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x v="3982"/>
    <b v="0"/>
    <n v="5"/>
    <b v="0"/>
    <s v="theater/plays"/>
    <x v="1"/>
    <s v="plays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x v="3983"/>
    <b v="0"/>
    <n v="46"/>
    <b v="0"/>
    <s v="theater/plays"/>
    <x v="1"/>
    <s v="plays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x v="3984"/>
    <b v="0"/>
    <n v="10"/>
    <b v="0"/>
    <s v="theater/plays"/>
    <x v="1"/>
    <s v="plays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x v="3985"/>
    <b v="0"/>
    <n v="19"/>
    <b v="0"/>
    <s v="theater/plays"/>
    <x v="1"/>
    <s v="plays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x v="3986"/>
    <b v="0"/>
    <n v="13"/>
    <b v="0"/>
    <s v="theater/plays"/>
    <x v="1"/>
    <s v="plays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x v="3987"/>
    <b v="0"/>
    <n v="13"/>
    <b v="0"/>
    <s v="theater/plays"/>
    <x v="1"/>
    <s v="plays"/>
    <n v="11.62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x v="3988"/>
    <b v="0"/>
    <n v="4"/>
    <b v="0"/>
    <s v="theater/plays"/>
    <x v="1"/>
    <s v="plays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x v="3989"/>
    <b v="0"/>
    <n v="0"/>
    <b v="0"/>
    <s v="theater/plays"/>
    <x v="1"/>
    <s v="plays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x v="3990"/>
    <b v="0"/>
    <n v="3"/>
    <b v="0"/>
    <s v="theater/plays"/>
    <x v="1"/>
    <s v="plays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x v="3991"/>
    <b v="0"/>
    <n v="1"/>
    <b v="0"/>
    <s v="theater/plays"/>
    <x v="1"/>
    <s v="plays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x v="3992"/>
    <b v="0"/>
    <n v="9"/>
    <b v="0"/>
    <s v="theater/plays"/>
    <x v="1"/>
    <s v="plays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x v="3993"/>
    <b v="0"/>
    <n v="1"/>
    <b v="0"/>
    <s v="theater/plays"/>
    <x v="1"/>
    <s v="plays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x v="3994"/>
    <b v="0"/>
    <n v="1"/>
    <b v="0"/>
    <s v="theater/plays"/>
    <x v="1"/>
    <s v="plays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x v="3995"/>
    <b v="0"/>
    <n v="4"/>
    <b v="0"/>
    <s v="theater/plays"/>
    <x v="1"/>
    <s v="plays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x v="3996"/>
    <b v="0"/>
    <n v="17"/>
    <b v="0"/>
    <s v="theater/plays"/>
    <x v="1"/>
    <s v="plays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x v="3997"/>
    <b v="0"/>
    <n v="0"/>
    <b v="0"/>
    <s v="theater/plays"/>
    <x v="1"/>
    <s v="plays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x v="3998"/>
    <b v="0"/>
    <n v="12"/>
    <b v="0"/>
    <s v="theater/plays"/>
    <x v="1"/>
    <s v="plays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x v="3999"/>
    <b v="0"/>
    <n v="14"/>
    <b v="0"/>
    <s v="theater/plays"/>
    <x v="1"/>
    <s v="plays"/>
    <n v="82.57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x v="4000"/>
    <b v="0"/>
    <n v="1"/>
    <b v="0"/>
    <s v="theater/plays"/>
    <x v="1"/>
    <s v="plays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x v="4001"/>
    <b v="0"/>
    <n v="14"/>
    <b v="0"/>
    <s v="theater/plays"/>
    <x v="1"/>
    <s v="plays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x v="4002"/>
    <b v="0"/>
    <n v="4"/>
    <b v="0"/>
    <s v="theater/plays"/>
    <x v="1"/>
    <s v="plays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x v="4003"/>
    <b v="0"/>
    <n v="2"/>
    <b v="0"/>
    <s v="theater/plays"/>
    <x v="1"/>
    <s v="plays"/>
    <n v="100.5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x v="4004"/>
    <b v="0"/>
    <n v="1"/>
    <b v="0"/>
    <s v="theater/plays"/>
    <x v="1"/>
    <s v="plays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x v="4005"/>
    <b v="0"/>
    <n v="2"/>
    <b v="0"/>
    <s v="theater/plays"/>
    <x v="1"/>
    <s v="plays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x v="4006"/>
    <b v="0"/>
    <n v="1"/>
    <b v="0"/>
    <s v="theater/plays"/>
    <x v="1"/>
    <s v="plays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x v="4007"/>
    <b v="0"/>
    <n v="1"/>
    <b v="0"/>
    <s v="theater/plays"/>
    <x v="1"/>
    <s v="plays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x v="4008"/>
    <b v="0"/>
    <n v="4"/>
    <b v="0"/>
    <s v="theater/plays"/>
    <x v="1"/>
    <s v="plays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x v="4009"/>
    <b v="0"/>
    <n v="3"/>
    <b v="0"/>
    <s v="theater/plays"/>
    <x v="1"/>
    <s v="plays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x v="4010"/>
    <b v="0"/>
    <n v="38"/>
    <b v="0"/>
    <s v="theater/plays"/>
    <x v="1"/>
    <s v="plays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x v="4011"/>
    <b v="0"/>
    <n v="4"/>
    <b v="0"/>
    <s v="theater/plays"/>
    <x v="1"/>
    <s v="plays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x v="4012"/>
    <b v="0"/>
    <n v="0"/>
    <b v="0"/>
    <s v="theater/plays"/>
    <x v="1"/>
    <s v="plays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x v="4013"/>
    <b v="0"/>
    <n v="2"/>
    <b v="0"/>
    <s v="theater/plays"/>
    <x v="1"/>
    <s v="plays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x v="4014"/>
    <b v="0"/>
    <n v="0"/>
    <b v="0"/>
    <s v="theater/plays"/>
    <x v="1"/>
    <s v="plays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x v="4015"/>
    <b v="0"/>
    <n v="1"/>
    <b v="0"/>
    <s v="theater/plays"/>
    <x v="1"/>
    <s v="plays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x v="4016"/>
    <b v="0"/>
    <n v="7"/>
    <b v="0"/>
    <s v="theater/plays"/>
    <x v="1"/>
    <s v="plays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x v="4017"/>
    <b v="0"/>
    <n v="2"/>
    <b v="0"/>
    <s v="theater/plays"/>
    <x v="1"/>
    <s v="plays"/>
    <n v="52.5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x v="4018"/>
    <b v="0"/>
    <n v="4"/>
    <b v="0"/>
    <s v="theater/plays"/>
    <x v="1"/>
    <s v="plays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x v="4019"/>
    <b v="0"/>
    <n v="4"/>
    <b v="0"/>
    <s v="theater/plays"/>
    <x v="1"/>
    <s v="plays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x v="4020"/>
    <b v="0"/>
    <n v="3"/>
    <b v="0"/>
    <s v="theater/plays"/>
    <x v="1"/>
    <s v="plays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x v="4021"/>
    <b v="0"/>
    <n v="2"/>
    <b v="0"/>
    <s v="theater/plays"/>
    <x v="1"/>
    <s v="plays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x v="4022"/>
    <b v="0"/>
    <n v="197"/>
    <b v="0"/>
    <s v="theater/plays"/>
    <x v="1"/>
    <s v="plays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x v="4023"/>
    <b v="0"/>
    <n v="0"/>
    <b v="0"/>
    <s v="theater/plays"/>
    <x v="1"/>
    <s v="plays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x v="4024"/>
    <b v="0"/>
    <n v="1"/>
    <b v="0"/>
    <s v="theater/plays"/>
    <x v="1"/>
    <s v="plays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x v="4025"/>
    <b v="0"/>
    <n v="4"/>
    <b v="0"/>
    <s v="theater/plays"/>
    <x v="1"/>
    <s v="plays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x v="4026"/>
    <b v="0"/>
    <n v="0"/>
    <b v="0"/>
    <s v="theater/plays"/>
    <x v="1"/>
    <s v="plays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x v="4027"/>
    <b v="0"/>
    <n v="7"/>
    <b v="0"/>
    <s v="theater/plays"/>
    <x v="1"/>
    <s v="plays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x v="4028"/>
    <b v="0"/>
    <n v="11"/>
    <b v="0"/>
    <s v="theater/plays"/>
    <x v="1"/>
    <s v="plays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x v="4029"/>
    <b v="0"/>
    <n v="0"/>
    <b v="0"/>
    <s v="theater/plays"/>
    <x v="1"/>
    <s v="plays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x v="4030"/>
    <b v="0"/>
    <n v="6"/>
    <b v="0"/>
    <s v="theater/plays"/>
    <x v="1"/>
    <s v="plays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x v="4031"/>
    <b v="0"/>
    <n v="0"/>
    <b v="0"/>
    <s v="theater/plays"/>
    <x v="1"/>
    <s v="plays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x v="4032"/>
    <b v="0"/>
    <n v="7"/>
    <b v="0"/>
    <s v="theater/plays"/>
    <x v="1"/>
    <s v="plays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x v="4033"/>
    <b v="0"/>
    <n v="94"/>
    <b v="0"/>
    <s v="theater/plays"/>
    <x v="1"/>
    <s v="plays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x v="4034"/>
    <b v="0"/>
    <n v="2"/>
    <b v="0"/>
    <s v="theater/plays"/>
    <x v="1"/>
    <s v="plays"/>
    <n v="100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x v="4035"/>
    <b v="0"/>
    <n v="25"/>
    <b v="0"/>
    <s v="theater/plays"/>
    <x v="1"/>
    <s v="plays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x v="4036"/>
    <b v="0"/>
    <n v="17"/>
    <b v="0"/>
    <s v="theater/plays"/>
    <x v="1"/>
    <s v="plays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x v="4037"/>
    <b v="0"/>
    <n v="2"/>
    <b v="0"/>
    <s v="theater/plays"/>
    <x v="1"/>
    <s v="plays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x v="4038"/>
    <b v="0"/>
    <n v="4"/>
    <b v="0"/>
    <s v="theater/plays"/>
    <x v="1"/>
    <s v="plays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x v="4039"/>
    <b v="0"/>
    <n v="5"/>
    <b v="0"/>
    <s v="theater/plays"/>
    <x v="1"/>
    <s v="plays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x v="4040"/>
    <b v="0"/>
    <n v="2"/>
    <b v="0"/>
    <s v="theater/plays"/>
    <x v="1"/>
    <s v="plays"/>
    <n v="1250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x v="4041"/>
    <b v="0"/>
    <n v="2"/>
    <b v="0"/>
    <s v="theater/plays"/>
    <x v="1"/>
    <s v="plays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x v="4042"/>
    <b v="0"/>
    <n v="3"/>
    <b v="0"/>
    <s v="theater/plays"/>
    <x v="1"/>
    <s v="plays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x v="4043"/>
    <b v="0"/>
    <n v="0"/>
    <b v="0"/>
    <s v="theater/plays"/>
    <x v="1"/>
    <s v="plays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x v="4044"/>
    <b v="0"/>
    <n v="4"/>
    <b v="0"/>
    <s v="theater/plays"/>
    <x v="1"/>
    <s v="plays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x v="4045"/>
    <b v="0"/>
    <n v="1"/>
    <b v="0"/>
    <s v="theater/plays"/>
    <x v="1"/>
    <s v="plays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x v="4046"/>
    <b v="0"/>
    <n v="12"/>
    <b v="0"/>
    <s v="theater/plays"/>
    <x v="1"/>
    <s v="plays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x v="4047"/>
    <b v="0"/>
    <n v="4"/>
    <b v="0"/>
    <s v="theater/plays"/>
    <x v="1"/>
    <s v="plays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x v="4048"/>
    <b v="0"/>
    <n v="91"/>
    <b v="0"/>
    <s v="theater/plays"/>
    <x v="1"/>
    <s v="plays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x v="4049"/>
    <b v="0"/>
    <n v="1"/>
    <b v="0"/>
    <s v="theater/plays"/>
    <x v="1"/>
    <s v="plays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x v="4050"/>
    <b v="0"/>
    <n v="1"/>
    <b v="0"/>
    <s v="theater/plays"/>
    <x v="1"/>
    <s v="plays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x v="4051"/>
    <b v="0"/>
    <n v="0"/>
    <b v="0"/>
    <s v="theater/plays"/>
    <x v="1"/>
    <s v="plays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x v="4052"/>
    <b v="0"/>
    <n v="13"/>
    <b v="0"/>
    <s v="theater/plays"/>
    <x v="1"/>
    <s v="plays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x v="4053"/>
    <b v="0"/>
    <n v="2"/>
    <b v="0"/>
    <s v="theater/plays"/>
    <x v="1"/>
    <s v="plays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x v="4054"/>
    <b v="0"/>
    <n v="0"/>
    <b v="0"/>
    <s v="theater/plays"/>
    <x v="1"/>
    <s v="plays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x v="4055"/>
    <b v="0"/>
    <n v="21"/>
    <b v="0"/>
    <s v="theater/plays"/>
    <x v="1"/>
    <s v="plays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x v="4056"/>
    <b v="0"/>
    <n v="9"/>
    <b v="0"/>
    <s v="theater/plays"/>
    <x v="1"/>
    <s v="plays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x v="4057"/>
    <b v="0"/>
    <n v="6"/>
    <b v="0"/>
    <s v="theater/plays"/>
    <x v="1"/>
    <s v="plays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x v="4058"/>
    <b v="0"/>
    <n v="4"/>
    <b v="0"/>
    <s v="theater/plays"/>
    <x v="1"/>
    <s v="plays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x v="4059"/>
    <b v="0"/>
    <n v="7"/>
    <b v="0"/>
    <s v="theater/plays"/>
    <x v="1"/>
    <s v="plays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x v="4060"/>
    <b v="0"/>
    <n v="5"/>
    <b v="0"/>
    <s v="theater/plays"/>
    <x v="1"/>
    <s v="plays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x v="4061"/>
    <b v="0"/>
    <n v="0"/>
    <b v="0"/>
    <s v="theater/plays"/>
    <x v="1"/>
    <s v="plays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x v="4062"/>
    <b v="0"/>
    <n v="3"/>
    <b v="0"/>
    <s v="theater/plays"/>
    <x v="1"/>
    <s v="plays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x v="4063"/>
    <b v="0"/>
    <n v="9"/>
    <b v="0"/>
    <s v="theater/plays"/>
    <x v="1"/>
    <s v="plays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x v="4064"/>
    <b v="0"/>
    <n v="6"/>
    <b v="0"/>
    <s v="theater/plays"/>
    <x v="1"/>
    <s v="plays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x v="4065"/>
    <b v="0"/>
    <n v="4"/>
    <b v="0"/>
    <s v="theater/plays"/>
    <x v="1"/>
    <s v="plays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x v="4066"/>
    <b v="0"/>
    <n v="1"/>
    <b v="0"/>
    <s v="theater/plays"/>
    <x v="1"/>
    <s v="plays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x v="4067"/>
    <b v="0"/>
    <n v="17"/>
    <b v="0"/>
    <s v="theater/plays"/>
    <x v="1"/>
    <s v="plays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x v="4068"/>
    <b v="0"/>
    <n v="1"/>
    <b v="0"/>
    <s v="theater/plays"/>
    <x v="1"/>
    <s v="plays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x v="4069"/>
    <b v="0"/>
    <n v="13"/>
    <b v="0"/>
    <s v="theater/plays"/>
    <x v="1"/>
    <s v="plays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x v="4070"/>
    <b v="0"/>
    <n v="6"/>
    <b v="0"/>
    <s v="theater/plays"/>
    <x v="1"/>
    <s v="plays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x v="4071"/>
    <b v="0"/>
    <n v="0"/>
    <b v="0"/>
    <s v="theater/plays"/>
    <x v="1"/>
    <s v="plays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x v="4072"/>
    <b v="0"/>
    <n v="2"/>
    <b v="0"/>
    <s v="theater/plays"/>
    <x v="1"/>
    <s v="plays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x v="4073"/>
    <b v="0"/>
    <n v="2"/>
    <b v="0"/>
    <s v="theater/plays"/>
    <x v="1"/>
    <s v="plays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x v="4074"/>
    <b v="0"/>
    <n v="21"/>
    <b v="0"/>
    <s v="theater/plays"/>
    <x v="1"/>
    <s v="plays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x v="4075"/>
    <b v="0"/>
    <n v="13"/>
    <b v="0"/>
    <s v="theater/plays"/>
    <x v="1"/>
    <s v="plays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x v="4076"/>
    <b v="0"/>
    <n v="0"/>
    <b v="0"/>
    <s v="theater/plays"/>
    <x v="1"/>
    <s v="plays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x v="4077"/>
    <b v="0"/>
    <n v="6"/>
    <b v="0"/>
    <s v="theater/plays"/>
    <x v="1"/>
    <s v="plays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x v="4078"/>
    <b v="0"/>
    <n v="0"/>
    <b v="0"/>
    <s v="theater/plays"/>
    <x v="1"/>
    <s v="plays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x v="4079"/>
    <b v="0"/>
    <n v="1"/>
    <b v="0"/>
    <s v="theater/plays"/>
    <x v="1"/>
    <s v="plays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x v="4080"/>
    <b v="0"/>
    <n v="0"/>
    <b v="0"/>
    <s v="theater/plays"/>
    <x v="1"/>
    <s v="plays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x v="4081"/>
    <b v="0"/>
    <n v="12"/>
    <b v="0"/>
    <s v="theater/plays"/>
    <x v="1"/>
    <s v="plays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x v="4082"/>
    <b v="0"/>
    <n v="2"/>
    <b v="0"/>
    <s v="theater/plays"/>
    <x v="1"/>
    <s v="plays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x v="4083"/>
    <b v="0"/>
    <n v="6"/>
    <b v="0"/>
    <s v="theater/plays"/>
    <x v="1"/>
    <s v="plays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x v="4084"/>
    <b v="0"/>
    <n v="1"/>
    <b v="0"/>
    <s v="theater/plays"/>
    <x v="1"/>
    <s v="plays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x v="4085"/>
    <b v="0"/>
    <n v="1"/>
    <b v="0"/>
    <s v="theater/plays"/>
    <x v="1"/>
    <s v="plays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x v="4086"/>
    <b v="0"/>
    <n v="5"/>
    <b v="0"/>
    <s v="theater/plays"/>
    <x v="1"/>
    <s v="plays"/>
    <n v="9.4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x v="4087"/>
    <b v="0"/>
    <n v="0"/>
    <b v="0"/>
    <s v="theater/plays"/>
    <x v="1"/>
    <s v="plays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x v="4088"/>
    <b v="0"/>
    <n v="3"/>
    <b v="0"/>
    <s v="theater/plays"/>
    <x v="1"/>
    <s v="plays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x v="4089"/>
    <b v="0"/>
    <n v="8"/>
    <b v="0"/>
    <s v="theater/plays"/>
    <x v="1"/>
    <s v="plays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x v="4090"/>
    <b v="0"/>
    <n v="3"/>
    <b v="0"/>
    <s v="theater/plays"/>
    <x v="1"/>
    <s v="plays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x v="4091"/>
    <b v="0"/>
    <n v="8"/>
    <b v="0"/>
    <s v="theater/plays"/>
    <x v="1"/>
    <s v="plays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x v="4092"/>
    <b v="0"/>
    <n v="1"/>
    <b v="0"/>
    <s v="theater/plays"/>
    <x v="1"/>
    <s v="plays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x v="4093"/>
    <b v="0"/>
    <n v="4"/>
    <b v="0"/>
    <s v="theater/plays"/>
    <x v="1"/>
    <s v="plays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x v="4094"/>
    <b v="0"/>
    <n v="8"/>
    <b v="0"/>
    <s v="theater/plays"/>
    <x v="1"/>
    <s v="plays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x v="4095"/>
    <b v="0"/>
    <n v="1"/>
    <b v="0"/>
    <s v="theater/plays"/>
    <x v="1"/>
    <s v="plays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x v="4096"/>
    <b v="0"/>
    <n v="5"/>
    <b v="0"/>
    <s v="theater/plays"/>
    <x v="1"/>
    <s v="plays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x v="4097"/>
    <b v="0"/>
    <n v="0"/>
    <b v="0"/>
    <s v="theater/plays"/>
    <x v="1"/>
    <s v="plays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x v="4098"/>
    <b v="0"/>
    <n v="0"/>
    <b v="0"/>
    <s v="theater/plays"/>
    <x v="1"/>
    <s v="plays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x v="4099"/>
    <b v="0"/>
    <n v="1"/>
    <b v="0"/>
    <s v="theater/plays"/>
    <x v="1"/>
    <s v="plays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x v="4100"/>
    <b v="0"/>
    <n v="0"/>
    <b v="0"/>
    <s v="theater/plays"/>
    <x v="1"/>
    <s v="plays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x v="4101"/>
    <b v="0"/>
    <n v="0"/>
    <b v="0"/>
    <s v="theater/plays"/>
    <x v="1"/>
    <s v="plays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x v="4102"/>
    <b v="0"/>
    <n v="6"/>
    <b v="0"/>
    <s v="theater/plays"/>
    <x v="1"/>
    <s v="plays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x v="4103"/>
    <b v="0"/>
    <n v="6"/>
    <b v="0"/>
    <s v="theater/plays"/>
    <x v="1"/>
    <s v="plays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x v="4104"/>
    <b v="0"/>
    <n v="14"/>
    <b v="0"/>
    <s v="theater/plays"/>
    <x v="1"/>
    <s v="plays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x v="4105"/>
    <b v="0"/>
    <n v="6"/>
    <b v="0"/>
    <s v="theater/plays"/>
    <x v="1"/>
    <s v="plays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x v="4106"/>
    <b v="0"/>
    <n v="33"/>
    <b v="0"/>
    <s v="theater/plays"/>
    <x v="1"/>
    <s v="plays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x v="4107"/>
    <b v="0"/>
    <n v="4"/>
    <b v="0"/>
    <s v="theater/plays"/>
    <x v="1"/>
    <s v="plays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x v="4108"/>
    <b v="0"/>
    <n v="1"/>
    <b v="0"/>
    <s v="theater/plays"/>
    <x v="1"/>
    <s v="plays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x v="4109"/>
    <b v="0"/>
    <n v="0"/>
    <b v="0"/>
    <s v="theater/plays"/>
    <x v="1"/>
    <s v="plays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x v="4110"/>
    <b v="0"/>
    <n v="6"/>
    <b v="0"/>
    <s v="theater/plays"/>
    <x v="1"/>
    <s v="plays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x v="4111"/>
    <b v="0"/>
    <n v="6"/>
    <b v="0"/>
    <s v="theater/plays"/>
    <x v="1"/>
    <s v="plays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x v="4112"/>
    <b v="0"/>
    <n v="1"/>
    <b v="0"/>
    <s v="theater/plays"/>
    <x v="1"/>
    <s v="plays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x v="4113"/>
    <b v="0"/>
    <n v="3"/>
    <b v="0"/>
    <s v="theater/plays"/>
    <x v="1"/>
    <s v="plays"/>
    <n v="1"/>
    <x v="4113"/>
    <d v="2016-01-08T06:34:00"/>
    <x v="0"/>
  </r>
  <r>
    <m/>
    <m/>
    <m/>
    <m/>
    <x v="2548"/>
    <x v="4"/>
    <m/>
    <m/>
    <m/>
    <x v="4114"/>
    <m/>
    <m/>
    <m/>
    <m/>
    <x v="9"/>
    <m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A4E6E-C379-4FB7-A85B-5F3DFA06D80D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6"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8CB91-06B5-4248-9892-A699909605D5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G16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</pivotFields>
  <rowFields count="1">
    <field x="1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0"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01CA51-2F48-4F21-90D3-87A0EAD00577}" name="PivotTable4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Q2133" firstHeaderRow="1" firstDataRow="3" firstDataCol="1" rowPageCount="2" colPageCount="1"/>
  <pivotFields count="23">
    <pivotField showAll="0"/>
    <pivotField axis="axisRow"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dataField="1"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dataField="1"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showAll="0">
      <items count="2723"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x="1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</pivotFields>
  <rowFields count="2">
    <field x="1"/>
    <field x="16"/>
  </rowFields>
  <rowItems count="2126">
    <i>
      <x v="2"/>
    </i>
    <i r="1">
      <x v="60"/>
    </i>
    <i>
      <x v="5"/>
    </i>
    <i r="1">
      <x v="766"/>
    </i>
    <i>
      <x v="10"/>
    </i>
    <i r="1">
      <x v="1263"/>
    </i>
    <i>
      <x v="14"/>
    </i>
    <i r="1">
      <x v="1009"/>
    </i>
    <i>
      <x v="21"/>
    </i>
    <i r="1">
      <x v="2116"/>
    </i>
    <i>
      <x v="24"/>
    </i>
    <i r="1">
      <x v="2721"/>
    </i>
    <i>
      <x v="28"/>
    </i>
    <i r="1">
      <x v="1183"/>
    </i>
    <i>
      <x v="35"/>
    </i>
    <i r="1">
      <x v="669"/>
    </i>
    <i>
      <x v="37"/>
    </i>
    <i r="1">
      <x v="264"/>
    </i>
    <i>
      <x v="39"/>
    </i>
    <i r="1">
      <x v="1352"/>
    </i>
    <i>
      <x v="46"/>
    </i>
    <i r="1">
      <x v="595"/>
    </i>
    <i>
      <x v="47"/>
    </i>
    <i r="1">
      <x v="1353"/>
    </i>
    <i>
      <x v="48"/>
    </i>
    <i r="1">
      <x v="1546"/>
    </i>
    <i>
      <x v="50"/>
    </i>
    <i r="1">
      <x v="948"/>
    </i>
    <i>
      <x v="52"/>
    </i>
    <i r="1">
      <x v="1444"/>
    </i>
    <i>
      <x v="55"/>
    </i>
    <i r="1">
      <x v="1975"/>
    </i>
    <i>
      <x v="56"/>
    </i>
    <i r="1">
      <x v="1562"/>
    </i>
    <i>
      <x v="64"/>
    </i>
    <i r="1">
      <x v="1117"/>
    </i>
    <i>
      <x v="65"/>
    </i>
    <i r="1">
      <x v="1203"/>
    </i>
    <i>
      <x v="67"/>
    </i>
    <i r="1">
      <x v="2632"/>
    </i>
    <i>
      <x v="68"/>
    </i>
    <i r="1">
      <x v="1212"/>
    </i>
    <i>
      <x v="78"/>
    </i>
    <i r="1">
      <x v="2157"/>
    </i>
    <i>
      <x v="79"/>
    </i>
    <i r="1">
      <x v="716"/>
    </i>
    <i>
      <x v="80"/>
    </i>
    <i r="1">
      <x v="199"/>
    </i>
    <i>
      <x v="81"/>
    </i>
    <i r="1">
      <x/>
    </i>
    <i>
      <x v="85"/>
    </i>
    <i r="1">
      <x v="1941"/>
    </i>
    <i>
      <x v="89"/>
    </i>
    <i r="1">
      <x v="1613"/>
    </i>
    <i>
      <x v="90"/>
    </i>
    <i r="1">
      <x v="4"/>
    </i>
    <i>
      <x v="91"/>
    </i>
    <i r="1">
      <x v="1226"/>
    </i>
    <i>
      <x v="93"/>
    </i>
    <i r="1">
      <x v="1305"/>
    </i>
    <i>
      <x v="94"/>
    </i>
    <i r="1">
      <x v="1313"/>
    </i>
    <i>
      <x v="95"/>
    </i>
    <i r="1">
      <x v="1962"/>
    </i>
    <i>
      <x v="96"/>
    </i>
    <i r="1">
      <x v="1438"/>
    </i>
    <i>
      <x v="97"/>
    </i>
    <i r="1">
      <x v="248"/>
    </i>
    <i>
      <x v="100"/>
    </i>
    <i r="1">
      <x v="964"/>
    </i>
    <i>
      <x v="101"/>
    </i>
    <i r="1">
      <x/>
    </i>
    <i>
      <x v="104"/>
    </i>
    <i r="1">
      <x v="1214"/>
    </i>
    <i>
      <x v="105"/>
    </i>
    <i r="1">
      <x v="2276"/>
    </i>
    <i>
      <x v="109"/>
    </i>
    <i r="1">
      <x v="1405"/>
    </i>
    <i>
      <x v="112"/>
    </i>
    <i r="1">
      <x v="1547"/>
    </i>
    <i>
      <x v="117"/>
    </i>
    <i r="1">
      <x v="106"/>
    </i>
    <i>
      <x v="123"/>
    </i>
    <i r="1">
      <x v="647"/>
    </i>
    <i>
      <x v="129"/>
    </i>
    <i r="1">
      <x v="20"/>
    </i>
    <i>
      <x v="131"/>
    </i>
    <i r="1">
      <x v="491"/>
    </i>
    <i>
      <x v="132"/>
    </i>
    <i r="1">
      <x v="980"/>
    </i>
    <i>
      <x v="138"/>
    </i>
    <i r="1">
      <x v="1188"/>
    </i>
    <i>
      <x v="139"/>
    </i>
    <i r="1">
      <x v="1135"/>
    </i>
    <i>
      <x v="141"/>
    </i>
    <i r="1">
      <x v="809"/>
    </i>
    <i>
      <x v="144"/>
    </i>
    <i r="1">
      <x v="1296"/>
    </i>
    <i>
      <x v="148"/>
    </i>
    <i r="1">
      <x v="2367"/>
    </i>
    <i>
      <x v="149"/>
    </i>
    <i r="1">
      <x v="2586"/>
    </i>
    <i>
      <x v="162"/>
    </i>
    <i r="1">
      <x v="197"/>
    </i>
    <i>
      <x v="166"/>
    </i>
    <i r="1">
      <x v="1879"/>
    </i>
    <i>
      <x v="172"/>
    </i>
    <i r="1">
      <x v="2147"/>
    </i>
    <i>
      <x v="175"/>
    </i>
    <i r="1">
      <x v="51"/>
    </i>
    <i>
      <x v="180"/>
    </i>
    <i r="1">
      <x v="2596"/>
    </i>
    <i>
      <x v="183"/>
    </i>
    <i r="1">
      <x v="884"/>
    </i>
    <i>
      <x v="185"/>
    </i>
    <i r="1">
      <x v="156"/>
    </i>
    <i>
      <x v="189"/>
    </i>
    <i r="1">
      <x v="926"/>
    </i>
    <i>
      <x v="190"/>
    </i>
    <i r="1">
      <x v="437"/>
    </i>
    <i>
      <x v="192"/>
    </i>
    <i r="1">
      <x v="24"/>
    </i>
    <i>
      <x v="193"/>
    </i>
    <i r="1">
      <x v="2415"/>
    </i>
    <i>
      <x v="197"/>
    </i>
    <i r="1">
      <x v="2721"/>
    </i>
    <i>
      <x v="199"/>
    </i>
    <i r="1">
      <x/>
    </i>
    <i>
      <x v="200"/>
    </i>
    <i r="1">
      <x v="2488"/>
    </i>
    <i>
      <x v="202"/>
    </i>
    <i r="1">
      <x v="1507"/>
    </i>
    <i>
      <x v="204"/>
    </i>
    <i r="1">
      <x v="2045"/>
    </i>
    <i>
      <x v="205"/>
    </i>
    <i r="1">
      <x v="167"/>
    </i>
    <i>
      <x v="209"/>
    </i>
    <i r="1">
      <x v="629"/>
    </i>
    <i>
      <x v="210"/>
    </i>
    <i r="1">
      <x v="1615"/>
    </i>
    <i>
      <x v="211"/>
    </i>
    <i r="1">
      <x v="1122"/>
    </i>
    <i>
      <x v="215"/>
    </i>
    <i r="1">
      <x v="722"/>
    </i>
    <i r="1">
      <x v="901"/>
    </i>
    <i>
      <x v="217"/>
    </i>
    <i r="1">
      <x v="33"/>
    </i>
    <i>
      <x v="224"/>
    </i>
    <i r="1">
      <x v="1465"/>
    </i>
    <i>
      <x v="225"/>
    </i>
    <i r="1">
      <x v="244"/>
    </i>
    <i>
      <x v="228"/>
    </i>
    <i r="1">
      <x v="2197"/>
    </i>
    <i>
      <x v="232"/>
    </i>
    <i r="1">
      <x v="1681"/>
    </i>
    <i>
      <x v="245"/>
    </i>
    <i r="1">
      <x v="796"/>
    </i>
    <i>
      <x v="246"/>
    </i>
    <i r="1">
      <x v="2721"/>
    </i>
    <i>
      <x v="253"/>
    </i>
    <i r="1">
      <x v="2634"/>
    </i>
    <i>
      <x v="254"/>
    </i>
    <i r="1">
      <x v="2262"/>
    </i>
    <i>
      <x v="265"/>
    </i>
    <i r="1">
      <x v="234"/>
    </i>
    <i>
      <x v="266"/>
    </i>
    <i r="1">
      <x v="1932"/>
    </i>
    <i>
      <x v="269"/>
    </i>
    <i r="1">
      <x v="1824"/>
    </i>
    <i>
      <x v="270"/>
    </i>
    <i r="1">
      <x v="2308"/>
    </i>
    <i>
      <x v="272"/>
    </i>
    <i r="1">
      <x v="2255"/>
    </i>
    <i>
      <x v="277"/>
    </i>
    <i r="1">
      <x v="1125"/>
    </i>
    <i>
      <x v="280"/>
    </i>
    <i r="1">
      <x v="1812"/>
    </i>
    <i>
      <x v="285"/>
    </i>
    <i r="1">
      <x v="848"/>
    </i>
    <i>
      <x v="286"/>
    </i>
    <i r="1">
      <x v="357"/>
    </i>
    <i>
      <x v="287"/>
    </i>
    <i r="1">
      <x v="215"/>
    </i>
    <i>
      <x v="289"/>
    </i>
    <i r="1">
      <x v="2066"/>
    </i>
    <i>
      <x v="292"/>
    </i>
    <i r="1">
      <x v="51"/>
    </i>
    <i>
      <x v="297"/>
    </i>
    <i r="1">
      <x v="394"/>
    </i>
    <i>
      <x v="302"/>
    </i>
    <i r="1">
      <x v="1555"/>
    </i>
    <i>
      <x v="307"/>
    </i>
    <i r="1">
      <x v="2232"/>
    </i>
    <i>
      <x v="311"/>
    </i>
    <i r="1">
      <x v="26"/>
    </i>
    <i>
      <x v="315"/>
    </i>
    <i r="1">
      <x v="771"/>
    </i>
    <i>
      <x v="317"/>
    </i>
    <i r="1">
      <x v="596"/>
    </i>
    <i>
      <x v="320"/>
    </i>
    <i r="1">
      <x v="552"/>
    </i>
    <i>
      <x v="325"/>
    </i>
    <i r="1">
      <x v="1178"/>
    </i>
    <i>
      <x v="330"/>
    </i>
    <i r="1">
      <x v="1679"/>
    </i>
    <i>
      <x v="332"/>
    </i>
    <i r="1">
      <x v="371"/>
    </i>
    <i>
      <x v="334"/>
    </i>
    <i r="1">
      <x v="2721"/>
    </i>
    <i>
      <x v="335"/>
    </i>
    <i r="1">
      <x v="1661"/>
    </i>
    <i>
      <x v="339"/>
    </i>
    <i r="1">
      <x v="1733"/>
    </i>
    <i>
      <x v="347"/>
    </i>
    <i r="1">
      <x v="901"/>
    </i>
    <i>
      <x v="348"/>
    </i>
    <i r="1">
      <x v="386"/>
    </i>
    <i>
      <x v="349"/>
    </i>
    <i r="1">
      <x v="1486"/>
    </i>
    <i>
      <x v="350"/>
    </i>
    <i r="1">
      <x v="1034"/>
    </i>
    <i>
      <x v="352"/>
    </i>
    <i r="1">
      <x v="165"/>
    </i>
    <i>
      <x v="357"/>
    </i>
    <i r="1">
      <x v="20"/>
    </i>
    <i>
      <x v="359"/>
    </i>
    <i r="1">
      <x v="1901"/>
    </i>
    <i>
      <x v="360"/>
    </i>
    <i r="1">
      <x v="339"/>
    </i>
    <i>
      <x v="362"/>
    </i>
    <i r="1">
      <x v="723"/>
    </i>
    <i>
      <x v="363"/>
    </i>
    <i r="1">
      <x v="468"/>
    </i>
    <i>
      <x v="364"/>
    </i>
    <i r="1">
      <x v="2721"/>
    </i>
    <i>
      <x v="372"/>
    </i>
    <i r="1">
      <x v="1216"/>
    </i>
    <i>
      <x v="378"/>
    </i>
    <i r="1">
      <x v="547"/>
    </i>
    <i>
      <x v="386"/>
    </i>
    <i r="1">
      <x v="241"/>
    </i>
    <i>
      <x v="400"/>
    </i>
    <i r="1">
      <x v="2721"/>
    </i>
    <i>
      <x v="404"/>
    </i>
    <i r="1">
      <x v="2026"/>
    </i>
    <i>
      <x v="406"/>
    </i>
    <i r="1">
      <x v="51"/>
    </i>
    <i>
      <x v="410"/>
    </i>
    <i r="1">
      <x v="2721"/>
    </i>
    <i>
      <x v="411"/>
    </i>
    <i r="1">
      <x v="763"/>
    </i>
    <i>
      <x v="412"/>
    </i>
    <i r="1">
      <x v="2721"/>
    </i>
    <i>
      <x v="413"/>
    </i>
    <i r="1">
      <x v="142"/>
    </i>
    <i>
      <x v="416"/>
    </i>
    <i r="1">
      <x v="2467"/>
    </i>
    <i>
      <x v="419"/>
    </i>
    <i r="1">
      <x v="460"/>
    </i>
    <i>
      <x v="420"/>
    </i>
    <i r="1">
      <x v="2310"/>
    </i>
    <i>
      <x v="421"/>
    </i>
    <i r="1">
      <x v="2721"/>
    </i>
    <i>
      <x v="427"/>
    </i>
    <i r="1">
      <x v="24"/>
    </i>
    <i>
      <x v="428"/>
    </i>
    <i r="1">
      <x v="337"/>
    </i>
    <i>
      <x v="433"/>
    </i>
    <i r="1">
      <x v="1516"/>
    </i>
    <i>
      <x v="437"/>
    </i>
    <i r="1">
      <x v="8"/>
    </i>
    <i>
      <x v="443"/>
    </i>
    <i r="1">
      <x v="1271"/>
    </i>
    <i>
      <x v="449"/>
    </i>
    <i r="1">
      <x v="276"/>
    </i>
    <i>
      <x v="450"/>
    </i>
    <i r="1">
      <x v="633"/>
    </i>
    <i>
      <x v="460"/>
    </i>
    <i r="1">
      <x v="189"/>
    </i>
    <i>
      <x v="464"/>
    </i>
    <i r="1">
      <x v="1153"/>
    </i>
    <i>
      <x v="473"/>
    </i>
    <i r="1">
      <x v="628"/>
    </i>
    <i>
      <x v="478"/>
    </i>
    <i r="1">
      <x v="939"/>
    </i>
    <i>
      <x v="483"/>
    </i>
    <i r="1">
      <x v="885"/>
    </i>
    <i>
      <x v="486"/>
    </i>
    <i r="1">
      <x v="1458"/>
    </i>
    <i>
      <x v="492"/>
    </i>
    <i r="1">
      <x v="1963"/>
    </i>
    <i>
      <x v="499"/>
    </i>
    <i r="1">
      <x v="2378"/>
    </i>
    <i>
      <x v="504"/>
    </i>
    <i r="1">
      <x v="361"/>
    </i>
    <i>
      <x v="505"/>
    </i>
    <i r="1">
      <x v="2401"/>
    </i>
    <i r="1">
      <x v="2433"/>
    </i>
    <i>
      <x v="507"/>
    </i>
    <i r="1">
      <x v="1869"/>
    </i>
    <i>
      <x v="510"/>
    </i>
    <i r="1">
      <x v="2550"/>
    </i>
    <i>
      <x v="517"/>
    </i>
    <i r="1">
      <x v="1326"/>
    </i>
    <i>
      <x v="518"/>
    </i>
    <i r="1">
      <x v="537"/>
    </i>
    <i>
      <x v="519"/>
    </i>
    <i r="1">
      <x v="1087"/>
    </i>
    <i>
      <x v="538"/>
    </i>
    <i r="1">
      <x v="1060"/>
    </i>
    <i>
      <x v="542"/>
    </i>
    <i r="1">
      <x v="2"/>
    </i>
    <i>
      <x v="549"/>
    </i>
    <i r="1">
      <x v="2"/>
    </i>
    <i>
      <x v="556"/>
    </i>
    <i r="1">
      <x v="2707"/>
    </i>
    <i>
      <x v="563"/>
    </i>
    <i r="1">
      <x v="192"/>
    </i>
    <i>
      <x v="565"/>
    </i>
    <i r="1">
      <x v="1889"/>
    </i>
    <i>
      <x v="571"/>
    </i>
    <i r="1">
      <x v="798"/>
    </i>
    <i>
      <x v="573"/>
    </i>
    <i r="1">
      <x v="1449"/>
    </i>
    <i>
      <x v="574"/>
    </i>
    <i r="1">
      <x v="1455"/>
    </i>
    <i>
      <x v="591"/>
    </i>
    <i r="1">
      <x v="2053"/>
    </i>
    <i>
      <x v="601"/>
    </i>
    <i r="1">
      <x v="1540"/>
    </i>
    <i>
      <x v="606"/>
    </i>
    <i r="1">
      <x v="2473"/>
    </i>
    <i>
      <x v="608"/>
    </i>
    <i r="1">
      <x v="817"/>
    </i>
    <i>
      <x v="611"/>
    </i>
    <i r="1">
      <x v="2118"/>
    </i>
    <i>
      <x v="612"/>
    </i>
    <i r="1">
      <x v="1981"/>
    </i>
    <i>
      <x v="613"/>
    </i>
    <i r="1">
      <x v="2663"/>
    </i>
    <i>
      <x v="615"/>
    </i>
    <i r="1">
      <x v="244"/>
    </i>
    <i>
      <x v="617"/>
    </i>
    <i r="1">
      <x v="1227"/>
    </i>
    <i>
      <x v="618"/>
    </i>
    <i r="1">
      <x v="156"/>
    </i>
    <i>
      <x v="623"/>
    </i>
    <i r="1">
      <x v="1580"/>
    </i>
    <i>
      <x v="624"/>
    </i>
    <i r="1">
      <x v="1406"/>
    </i>
    <i>
      <x v="628"/>
    </i>
    <i r="1">
      <x v="1583"/>
    </i>
    <i>
      <x v="634"/>
    </i>
    <i r="1">
      <x v="1079"/>
    </i>
    <i>
      <x v="636"/>
    </i>
    <i r="1">
      <x v="330"/>
    </i>
    <i>
      <x v="653"/>
    </i>
    <i r="1">
      <x v="1360"/>
    </i>
    <i>
      <x v="658"/>
    </i>
    <i r="1">
      <x v="2557"/>
    </i>
    <i>
      <x v="659"/>
    </i>
    <i r="1">
      <x v="550"/>
    </i>
    <i>
      <x v="665"/>
    </i>
    <i r="1">
      <x v="1382"/>
    </i>
    <i>
      <x v="680"/>
    </i>
    <i r="1">
      <x v="20"/>
    </i>
    <i>
      <x v="682"/>
    </i>
    <i r="1">
      <x v="995"/>
    </i>
    <i>
      <x v="683"/>
    </i>
    <i r="1">
      <x v="718"/>
    </i>
    <i>
      <x v="684"/>
    </i>
    <i r="1">
      <x v="850"/>
    </i>
    <i>
      <x v="688"/>
    </i>
    <i r="1">
      <x v="1466"/>
    </i>
    <i>
      <x v="699"/>
    </i>
    <i r="1">
      <x v="48"/>
    </i>
    <i>
      <x v="701"/>
    </i>
    <i r="1">
      <x v="95"/>
    </i>
    <i>
      <x v="702"/>
    </i>
    <i r="1">
      <x v="2657"/>
    </i>
    <i>
      <x v="703"/>
    </i>
    <i r="1">
      <x v="2243"/>
    </i>
    <i>
      <x v="705"/>
    </i>
    <i r="1">
      <x v="751"/>
    </i>
    <i>
      <x v="709"/>
    </i>
    <i r="1">
      <x v="1699"/>
    </i>
    <i>
      <x v="717"/>
    </i>
    <i r="1">
      <x v="2429"/>
    </i>
    <i>
      <x v="718"/>
    </i>
    <i r="1">
      <x v="2192"/>
    </i>
    <i>
      <x v="724"/>
    </i>
    <i r="1">
      <x v="232"/>
    </i>
    <i>
      <x v="736"/>
    </i>
    <i r="1">
      <x v="1816"/>
    </i>
    <i>
      <x v="741"/>
    </i>
    <i r="1">
      <x v="499"/>
    </i>
    <i>
      <x v="746"/>
    </i>
    <i r="1">
      <x v="599"/>
    </i>
    <i>
      <x v="751"/>
    </i>
    <i r="1">
      <x v="2432"/>
    </i>
    <i>
      <x v="754"/>
    </i>
    <i r="1">
      <x v="406"/>
    </i>
    <i>
      <x v="755"/>
    </i>
    <i r="1">
      <x v="1031"/>
    </i>
    <i>
      <x v="765"/>
    </i>
    <i r="1">
      <x v="191"/>
    </i>
    <i>
      <x v="766"/>
    </i>
    <i r="1">
      <x v="2081"/>
    </i>
    <i>
      <x v="767"/>
    </i>
    <i r="1">
      <x v="1058"/>
    </i>
    <i>
      <x v="769"/>
    </i>
    <i r="1">
      <x v="625"/>
    </i>
    <i>
      <x v="772"/>
    </i>
    <i r="1">
      <x v="1764"/>
    </i>
    <i>
      <x v="773"/>
    </i>
    <i r="1">
      <x v="2516"/>
    </i>
    <i>
      <x v="775"/>
    </i>
    <i r="1">
      <x v="2721"/>
    </i>
    <i>
      <x v="778"/>
    </i>
    <i r="1">
      <x v="452"/>
    </i>
    <i>
      <x v="797"/>
    </i>
    <i r="1">
      <x v="2002"/>
    </i>
    <i>
      <x v="798"/>
    </i>
    <i r="1">
      <x v="133"/>
    </i>
    <i>
      <x v="799"/>
    </i>
    <i r="1">
      <x v="2721"/>
    </i>
    <i>
      <x v="801"/>
    </i>
    <i r="1">
      <x v="2561"/>
    </i>
    <i>
      <x v="804"/>
    </i>
    <i r="1">
      <x v="415"/>
    </i>
    <i>
      <x v="806"/>
    </i>
    <i r="1">
      <x v="1057"/>
    </i>
    <i>
      <x v="807"/>
    </i>
    <i r="1">
      <x v="1443"/>
    </i>
    <i>
      <x v="809"/>
    </i>
    <i r="1">
      <x v="2038"/>
    </i>
    <i>
      <x v="810"/>
    </i>
    <i r="1">
      <x v="2182"/>
    </i>
    <i>
      <x v="818"/>
    </i>
    <i r="1">
      <x v="98"/>
    </i>
    <i>
      <x v="823"/>
    </i>
    <i r="1">
      <x v="156"/>
    </i>
    <i>
      <x v="831"/>
    </i>
    <i r="1">
      <x v="621"/>
    </i>
    <i>
      <x v="832"/>
    </i>
    <i r="1">
      <x v="1962"/>
    </i>
    <i>
      <x v="833"/>
    </i>
    <i r="1">
      <x v="1182"/>
    </i>
    <i>
      <x v="834"/>
    </i>
    <i r="1">
      <x v="2164"/>
    </i>
    <i>
      <x v="835"/>
    </i>
    <i r="1">
      <x v="1447"/>
    </i>
    <i>
      <x v="837"/>
    </i>
    <i r="1">
      <x v="1536"/>
    </i>
    <i>
      <x v="839"/>
    </i>
    <i r="1">
      <x v="917"/>
    </i>
    <i>
      <x v="841"/>
    </i>
    <i r="1">
      <x v="561"/>
    </i>
    <i>
      <x v="842"/>
    </i>
    <i r="1">
      <x v="244"/>
    </i>
    <i>
      <x v="857"/>
    </i>
    <i r="1">
      <x v="612"/>
    </i>
    <i>
      <x v="858"/>
    </i>
    <i r="1">
      <x v="1186"/>
    </i>
    <i>
      <x v="859"/>
    </i>
    <i r="1">
      <x v="1081"/>
    </i>
    <i>
      <x v="865"/>
    </i>
    <i r="1">
      <x v="2564"/>
    </i>
    <i>
      <x v="869"/>
    </i>
    <i r="1">
      <x v="774"/>
    </i>
    <i>
      <x v="884"/>
    </i>
    <i r="1">
      <x v="423"/>
    </i>
    <i>
      <x v="890"/>
    </i>
    <i r="1">
      <x v="126"/>
    </i>
    <i>
      <x v="899"/>
    </i>
    <i r="1">
      <x v="1743"/>
    </i>
    <i>
      <x v="904"/>
    </i>
    <i r="1">
      <x v="2300"/>
    </i>
    <i>
      <x v="906"/>
    </i>
    <i r="1">
      <x v="1630"/>
    </i>
    <i>
      <x v="908"/>
    </i>
    <i r="1">
      <x v="1617"/>
    </i>
    <i>
      <x v="909"/>
    </i>
    <i r="1">
      <x v="262"/>
    </i>
    <i>
      <x v="912"/>
    </i>
    <i r="1">
      <x v="1983"/>
    </i>
    <i>
      <x v="914"/>
    </i>
    <i r="1">
      <x v="298"/>
    </i>
    <i>
      <x v="916"/>
    </i>
    <i r="1">
      <x v="244"/>
    </i>
    <i>
      <x v="923"/>
    </i>
    <i r="1">
      <x v="2471"/>
    </i>
    <i>
      <x v="933"/>
    </i>
    <i r="1">
      <x v="2163"/>
    </i>
    <i>
      <x v="934"/>
    </i>
    <i r="1">
      <x v="1152"/>
    </i>
    <i>
      <x v="945"/>
    </i>
    <i r="1">
      <x v="1239"/>
    </i>
    <i>
      <x v="947"/>
    </i>
    <i r="1">
      <x v="726"/>
    </i>
    <i>
      <x v="953"/>
    </i>
    <i r="1">
      <x v="509"/>
    </i>
    <i>
      <x v="957"/>
    </i>
    <i r="1">
      <x v="147"/>
    </i>
    <i>
      <x v="958"/>
    </i>
    <i r="1">
      <x v="2223"/>
    </i>
    <i>
      <x v="961"/>
    </i>
    <i r="1">
      <x v="489"/>
    </i>
    <i>
      <x v="967"/>
    </i>
    <i r="1">
      <x v="1241"/>
    </i>
    <i>
      <x v="978"/>
    </i>
    <i r="1">
      <x v="244"/>
    </i>
    <i>
      <x v="986"/>
    </i>
    <i r="1">
      <x v="1851"/>
    </i>
    <i>
      <x v="987"/>
    </i>
    <i r="1">
      <x v="1133"/>
    </i>
    <i>
      <x v="988"/>
    </i>
    <i r="1">
      <x v="1471"/>
    </i>
    <i>
      <x v="989"/>
    </i>
    <i r="1">
      <x v="562"/>
    </i>
    <i>
      <x v="997"/>
    </i>
    <i r="1">
      <x v="2721"/>
    </i>
    <i>
      <x v="998"/>
    </i>
    <i r="1">
      <x v="438"/>
    </i>
    <i>
      <x v="1002"/>
    </i>
    <i r="1">
      <x v="576"/>
    </i>
    <i>
      <x v="1022"/>
    </i>
    <i r="1">
      <x v="244"/>
    </i>
    <i>
      <x v="1027"/>
    </i>
    <i r="1">
      <x v="330"/>
    </i>
    <i>
      <x v="1035"/>
    </i>
    <i r="1">
      <x v="647"/>
    </i>
    <i>
      <x v="1039"/>
    </i>
    <i r="1">
      <x v="785"/>
    </i>
    <i>
      <x v="1040"/>
    </i>
    <i r="1">
      <x v="1179"/>
    </i>
    <i>
      <x v="1041"/>
    </i>
    <i r="1">
      <x v="2721"/>
    </i>
    <i>
      <x v="1046"/>
    </i>
    <i r="1">
      <x v="1238"/>
    </i>
    <i>
      <x v="1048"/>
    </i>
    <i r="1">
      <x v="2395"/>
    </i>
    <i>
      <x v="1053"/>
    </i>
    <i r="1">
      <x v="419"/>
    </i>
    <i>
      <x v="1054"/>
    </i>
    <i r="1">
      <x v="854"/>
    </i>
    <i>
      <x v="1063"/>
    </i>
    <i r="1">
      <x v="2409"/>
    </i>
    <i>
      <x v="1069"/>
    </i>
    <i r="1">
      <x v="2721"/>
    </i>
    <i>
      <x v="1070"/>
    </i>
    <i r="1">
      <x v="504"/>
    </i>
    <i>
      <x v="1072"/>
    </i>
    <i r="1">
      <x v="1947"/>
    </i>
    <i>
      <x v="1073"/>
    </i>
    <i r="1">
      <x v="2721"/>
    </i>
    <i>
      <x v="1074"/>
    </i>
    <i r="1">
      <x v="156"/>
    </i>
    <i>
      <x v="1076"/>
    </i>
    <i r="1">
      <x v="1916"/>
    </i>
    <i>
      <x v="1087"/>
    </i>
    <i r="1">
      <x v="2706"/>
    </i>
    <i>
      <x v="1090"/>
    </i>
    <i r="1">
      <x v="686"/>
    </i>
    <i>
      <x v="1092"/>
    </i>
    <i r="1">
      <x v="802"/>
    </i>
    <i>
      <x v="1099"/>
    </i>
    <i r="1">
      <x v="1970"/>
    </i>
    <i>
      <x v="1104"/>
    </i>
    <i r="1">
      <x v="2373"/>
    </i>
    <i>
      <x v="1105"/>
    </i>
    <i r="1">
      <x v="1205"/>
    </i>
    <i>
      <x v="1111"/>
    </i>
    <i r="1">
      <x v="512"/>
    </i>
    <i>
      <x v="1117"/>
    </i>
    <i r="1">
      <x v="1558"/>
    </i>
    <i>
      <x v="1121"/>
    </i>
    <i r="1">
      <x v="2275"/>
    </i>
    <i>
      <x v="1125"/>
    </i>
    <i r="1">
      <x v="49"/>
    </i>
    <i>
      <x v="1126"/>
    </i>
    <i r="1">
      <x v="2149"/>
    </i>
    <i>
      <x v="1129"/>
    </i>
    <i r="1">
      <x v="2125"/>
    </i>
    <i>
      <x v="1135"/>
    </i>
    <i r="1">
      <x v="1745"/>
    </i>
    <i>
      <x v="1138"/>
    </i>
    <i r="1">
      <x v="2099"/>
    </i>
    <i>
      <x v="1139"/>
    </i>
    <i r="1">
      <x v="2273"/>
    </i>
    <i>
      <x v="1140"/>
    </i>
    <i r="1">
      <x v="318"/>
    </i>
    <i>
      <x v="1143"/>
    </i>
    <i r="1">
      <x v="486"/>
    </i>
    <i>
      <x v="1145"/>
    </i>
    <i r="1">
      <x v="1276"/>
    </i>
    <i>
      <x v="1148"/>
    </i>
    <i r="1">
      <x v="1160"/>
    </i>
    <i>
      <x v="1149"/>
    </i>
    <i r="1">
      <x v="785"/>
    </i>
    <i>
      <x v="1152"/>
    </i>
    <i r="1">
      <x v="2548"/>
    </i>
    <i>
      <x v="1153"/>
    </i>
    <i r="1">
      <x v="974"/>
    </i>
    <i>
      <x v="1154"/>
    </i>
    <i r="1">
      <x v="596"/>
    </i>
    <i>
      <x v="1161"/>
    </i>
    <i r="1">
      <x v="2721"/>
    </i>
    <i>
      <x v="1162"/>
    </i>
    <i r="1">
      <x v="1216"/>
    </i>
    <i>
      <x v="1175"/>
    </i>
    <i r="1">
      <x v="1388"/>
    </i>
    <i>
      <x v="1176"/>
    </i>
    <i r="1">
      <x v="1234"/>
    </i>
    <i>
      <x v="1181"/>
    </i>
    <i r="1">
      <x v="714"/>
    </i>
    <i>
      <x v="1183"/>
    </i>
    <i r="1">
      <x v="2150"/>
    </i>
    <i>
      <x v="1185"/>
    </i>
    <i r="1">
      <x v="442"/>
    </i>
    <i>
      <x v="1192"/>
    </i>
    <i r="1">
      <x v="40"/>
    </i>
    <i>
      <x v="1201"/>
    </i>
    <i r="1">
      <x v="1099"/>
    </i>
    <i>
      <x v="1203"/>
    </i>
    <i r="1">
      <x v="283"/>
    </i>
    <i>
      <x v="1208"/>
    </i>
    <i r="1">
      <x v="2104"/>
    </i>
    <i>
      <x v="1211"/>
    </i>
    <i r="1">
      <x v="2721"/>
    </i>
    <i>
      <x v="1212"/>
    </i>
    <i r="1">
      <x v="1144"/>
    </i>
    <i>
      <x v="1213"/>
    </i>
    <i r="1">
      <x v="666"/>
    </i>
    <i>
      <x v="1215"/>
    </i>
    <i r="1">
      <x v="2721"/>
    </i>
    <i>
      <x v="1219"/>
    </i>
    <i r="1">
      <x v="1290"/>
    </i>
    <i>
      <x v="1221"/>
    </i>
    <i r="1">
      <x v="2389"/>
    </i>
    <i>
      <x v="1222"/>
    </i>
    <i r="1">
      <x v="108"/>
    </i>
    <i>
      <x v="1226"/>
    </i>
    <i r="1">
      <x v="2413"/>
    </i>
    <i>
      <x v="1229"/>
    </i>
    <i r="1">
      <x v="2721"/>
    </i>
    <i>
      <x v="1230"/>
    </i>
    <i r="1">
      <x v="1427"/>
    </i>
    <i>
      <x v="1234"/>
    </i>
    <i r="1">
      <x v="421"/>
    </i>
    <i>
      <x v="1236"/>
    </i>
    <i r="1">
      <x v="2703"/>
    </i>
    <i>
      <x v="1247"/>
    </i>
    <i r="1">
      <x v="1375"/>
    </i>
    <i>
      <x v="1253"/>
    </i>
    <i r="1">
      <x v="543"/>
    </i>
    <i>
      <x v="1257"/>
    </i>
    <i r="1">
      <x v="273"/>
    </i>
    <i>
      <x v="1259"/>
    </i>
    <i r="1">
      <x v="2228"/>
    </i>
    <i>
      <x v="1267"/>
    </i>
    <i r="1">
      <x v="2721"/>
    </i>
    <i>
      <x v="1272"/>
    </i>
    <i r="1">
      <x v="24"/>
    </i>
    <i>
      <x v="1277"/>
    </i>
    <i r="1">
      <x v="435"/>
    </i>
    <i>
      <x v="1280"/>
    </i>
    <i r="1">
      <x v="2361"/>
    </i>
    <i>
      <x v="1281"/>
    </i>
    <i r="1">
      <x v="1448"/>
    </i>
    <i>
      <x v="1282"/>
    </i>
    <i r="1">
      <x v="1625"/>
    </i>
    <i>
      <x v="1285"/>
    </i>
    <i r="1">
      <x v="432"/>
    </i>
    <i>
      <x v="1287"/>
    </i>
    <i r="1">
      <x v="435"/>
    </i>
    <i>
      <x v="1291"/>
    </i>
    <i r="1">
      <x v="1143"/>
    </i>
    <i>
      <x v="1293"/>
    </i>
    <i r="1">
      <x v="136"/>
    </i>
    <i>
      <x v="1294"/>
    </i>
    <i r="1">
      <x v="2252"/>
    </i>
    <i>
      <x v="1295"/>
    </i>
    <i r="1">
      <x v="50"/>
    </i>
    <i>
      <x v="1298"/>
    </i>
    <i r="1">
      <x v="473"/>
    </i>
    <i>
      <x v="1301"/>
    </i>
    <i r="1">
      <x v="1316"/>
    </i>
    <i>
      <x v="1303"/>
    </i>
    <i r="1">
      <x v="462"/>
    </i>
    <i>
      <x v="1308"/>
    </i>
    <i r="1">
      <x v="330"/>
    </i>
    <i>
      <x v="1316"/>
    </i>
    <i r="1">
      <x v="404"/>
    </i>
    <i>
      <x v="1318"/>
    </i>
    <i r="1">
      <x v="552"/>
    </i>
    <i>
      <x v="1326"/>
    </i>
    <i r="1">
      <x v="1014"/>
    </i>
    <i>
      <x v="1331"/>
    </i>
    <i r="1">
      <x v="1643"/>
    </i>
    <i>
      <x v="1332"/>
    </i>
    <i r="1">
      <x v="925"/>
    </i>
    <i>
      <x v="1336"/>
    </i>
    <i r="1">
      <x v="1209"/>
    </i>
    <i>
      <x v="1338"/>
    </i>
    <i r="1">
      <x v="2419"/>
    </i>
    <i>
      <x v="1339"/>
    </i>
    <i r="1">
      <x v="1076"/>
    </i>
    <i>
      <x v="1342"/>
    </i>
    <i r="1">
      <x v="507"/>
    </i>
    <i>
      <x v="1346"/>
    </i>
    <i r="1">
      <x v="1966"/>
    </i>
    <i>
      <x v="1347"/>
    </i>
    <i r="1">
      <x v="768"/>
    </i>
    <i>
      <x v="1350"/>
    </i>
    <i r="1">
      <x v="1291"/>
    </i>
    <i>
      <x v="1351"/>
    </i>
    <i r="1">
      <x v="2154"/>
    </i>
    <i>
      <x v="1357"/>
    </i>
    <i r="1">
      <x v="156"/>
    </i>
    <i>
      <x v="1362"/>
    </i>
    <i r="1">
      <x v="1177"/>
    </i>
    <i>
      <x v="1365"/>
    </i>
    <i r="1">
      <x v="2142"/>
    </i>
    <i>
      <x v="1368"/>
    </i>
    <i r="1">
      <x v="1371"/>
    </i>
    <i>
      <x v="1371"/>
    </i>
    <i r="1">
      <x v="130"/>
    </i>
    <i>
      <x v="1375"/>
    </i>
    <i r="1">
      <x v="468"/>
    </i>
    <i>
      <x v="1377"/>
    </i>
    <i r="1">
      <x v="479"/>
    </i>
    <i r="1">
      <x v="1258"/>
    </i>
    <i>
      <x v="1378"/>
    </i>
    <i r="1">
      <x v="1949"/>
    </i>
    <i>
      <x v="1382"/>
    </i>
    <i r="1">
      <x v="743"/>
    </i>
    <i>
      <x v="1383"/>
    </i>
    <i r="1">
      <x v="411"/>
    </i>
    <i>
      <x v="1384"/>
    </i>
    <i r="1">
      <x v="1015"/>
    </i>
    <i>
      <x v="1385"/>
    </i>
    <i r="1">
      <x v="1166"/>
    </i>
    <i>
      <x v="1392"/>
    </i>
    <i r="1">
      <x v="1630"/>
    </i>
    <i>
      <x v="1397"/>
    </i>
    <i r="1">
      <x v="51"/>
    </i>
    <i>
      <x v="1398"/>
    </i>
    <i r="1">
      <x v="1248"/>
    </i>
    <i>
      <x v="1404"/>
    </i>
    <i r="1">
      <x v="506"/>
    </i>
    <i>
      <x v="1407"/>
    </i>
    <i r="1">
      <x v="20"/>
    </i>
    <i>
      <x v="1412"/>
    </i>
    <i r="1">
      <x v="79"/>
    </i>
    <i>
      <x v="1418"/>
    </i>
    <i r="1">
      <x v="83"/>
    </i>
    <i>
      <x v="1422"/>
    </i>
    <i r="1">
      <x v="125"/>
    </i>
    <i>
      <x v="1426"/>
    </i>
    <i r="1">
      <x v="2458"/>
    </i>
    <i>
      <x v="1432"/>
    </i>
    <i r="1">
      <x v="1052"/>
    </i>
    <i>
      <x v="1436"/>
    </i>
    <i r="1">
      <x v="438"/>
    </i>
    <i>
      <x v="1437"/>
    </i>
    <i r="1">
      <x v="942"/>
    </i>
    <i>
      <x v="1441"/>
    </i>
    <i r="1">
      <x v="303"/>
    </i>
    <i>
      <x v="1446"/>
    </i>
    <i r="1">
      <x v="884"/>
    </i>
    <i>
      <x v="1447"/>
    </i>
    <i r="1">
      <x v="1437"/>
    </i>
    <i>
      <x v="1459"/>
    </i>
    <i r="1">
      <x v="2485"/>
    </i>
    <i>
      <x v="1471"/>
    </i>
    <i r="1">
      <x v="1991"/>
    </i>
    <i>
      <x v="1473"/>
    </i>
    <i r="1">
      <x v="415"/>
    </i>
    <i>
      <x v="1486"/>
    </i>
    <i r="1">
      <x v="20"/>
    </i>
    <i>
      <x v="1488"/>
    </i>
    <i r="1">
      <x v="2418"/>
    </i>
    <i>
      <x v="1493"/>
    </i>
    <i r="1">
      <x v="281"/>
    </i>
    <i>
      <x v="1499"/>
    </i>
    <i r="1">
      <x v="831"/>
    </i>
    <i>
      <x v="1503"/>
    </i>
    <i r="1">
      <x v="1259"/>
    </i>
    <i>
      <x v="1510"/>
    </i>
    <i r="1">
      <x v="337"/>
    </i>
    <i>
      <x v="1511"/>
    </i>
    <i r="1">
      <x v="515"/>
    </i>
    <i>
      <x v="1513"/>
    </i>
    <i r="1">
      <x/>
    </i>
    <i>
      <x v="1518"/>
    </i>
    <i r="1">
      <x v="333"/>
    </i>
    <i>
      <x v="1522"/>
    </i>
    <i r="1">
      <x v="525"/>
    </i>
    <i>
      <x v="1524"/>
    </i>
    <i r="1">
      <x v="2721"/>
    </i>
    <i>
      <x v="1530"/>
    </i>
    <i r="1">
      <x v="535"/>
    </i>
    <i>
      <x v="1531"/>
    </i>
    <i r="1">
      <x v="1216"/>
    </i>
    <i>
      <x v="1540"/>
    </i>
    <i r="1">
      <x v="789"/>
    </i>
    <i>
      <x v="1543"/>
    </i>
    <i r="1">
      <x v="619"/>
    </i>
    <i>
      <x v="1544"/>
    </i>
    <i r="1">
      <x v="1264"/>
    </i>
    <i>
      <x v="1545"/>
    </i>
    <i r="1">
      <x v="794"/>
    </i>
    <i>
      <x v="1546"/>
    </i>
    <i r="1">
      <x v="1164"/>
    </i>
    <i>
      <x v="1547"/>
    </i>
    <i r="1">
      <x v="1881"/>
    </i>
    <i>
      <x v="1550"/>
    </i>
    <i r="1">
      <x v="903"/>
    </i>
    <i>
      <x v="1556"/>
    </i>
    <i r="1">
      <x v="51"/>
    </i>
    <i>
      <x v="1564"/>
    </i>
    <i r="1">
      <x v="2721"/>
    </i>
    <i>
      <x v="1569"/>
    </i>
    <i r="1">
      <x v="815"/>
    </i>
    <i>
      <x v="1570"/>
    </i>
    <i r="1">
      <x v="2184"/>
    </i>
    <i>
      <x v="1571"/>
    </i>
    <i r="1">
      <x v="1218"/>
    </i>
    <i>
      <x v="1573"/>
    </i>
    <i r="1">
      <x v="285"/>
    </i>
    <i>
      <x v="1578"/>
    </i>
    <i r="1">
      <x v="1898"/>
    </i>
    <i>
      <x v="1581"/>
    </i>
    <i r="1">
      <x v="209"/>
    </i>
    <i>
      <x v="1591"/>
    </i>
    <i r="1">
      <x v="2336"/>
    </i>
    <i>
      <x v="1592"/>
    </i>
    <i r="1">
      <x v="1760"/>
    </i>
    <i>
      <x v="1594"/>
    </i>
    <i r="1">
      <x v="720"/>
    </i>
    <i>
      <x v="1595"/>
    </i>
    <i r="1">
      <x v="1551"/>
    </i>
    <i>
      <x v="1597"/>
    </i>
    <i r="1">
      <x v="1286"/>
    </i>
    <i>
      <x v="1604"/>
    </i>
    <i r="1">
      <x v="457"/>
    </i>
    <i>
      <x v="1611"/>
    </i>
    <i r="1">
      <x v="267"/>
    </i>
    <i>
      <x v="1618"/>
    </i>
    <i r="1">
      <x v="1228"/>
    </i>
    <i>
      <x v="1620"/>
    </i>
    <i r="1">
      <x v="658"/>
    </i>
    <i>
      <x v="1623"/>
    </i>
    <i r="1">
      <x v="2033"/>
    </i>
    <i>
      <x v="1625"/>
    </i>
    <i r="1">
      <x/>
    </i>
    <i>
      <x v="1634"/>
    </i>
    <i r="1">
      <x v="247"/>
    </i>
    <i>
      <x v="1638"/>
    </i>
    <i r="1">
      <x v="1024"/>
    </i>
    <i>
      <x v="1639"/>
    </i>
    <i r="1">
      <x v="57"/>
    </i>
    <i>
      <x v="1641"/>
    </i>
    <i r="1">
      <x v="61"/>
    </i>
    <i>
      <x v="1645"/>
    </i>
    <i r="1">
      <x v="2226"/>
    </i>
    <i>
      <x v="1652"/>
    </i>
    <i r="1">
      <x v="357"/>
    </i>
    <i>
      <x v="1670"/>
    </i>
    <i r="1">
      <x v="8"/>
    </i>
    <i>
      <x v="1688"/>
    </i>
    <i r="1">
      <x v="393"/>
    </i>
    <i>
      <x v="1695"/>
    </i>
    <i r="1">
      <x v="237"/>
    </i>
    <i>
      <x v="1698"/>
    </i>
    <i r="1">
      <x v="2037"/>
    </i>
    <i>
      <x v="1706"/>
    </i>
    <i r="1">
      <x v="744"/>
    </i>
    <i>
      <x v="1711"/>
    </i>
    <i r="1">
      <x v="2721"/>
    </i>
    <i>
      <x v="1723"/>
    </i>
    <i r="1">
      <x v="372"/>
    </i>
    <i>
      <x v="1732"/>
    </i>
    <i r="1">
      <x v="2283"/>
    </i>
    <i>
      <x v="1737"/>
    </i>
    <i r="1">
      <x v="565"/>
    </i>
    <i>
      <x v="1740"/>
    </i>
    <i r="1">
      <x v="740"/>
    </i>
    <i>
      <x v="1748"/>
    </i>
    <i r="1">
      <x v="2070"/>
    </i>
    <i>
      <x v="1749"/>
    </i>
    <i r="1">
      <x v="1945"/>
    </i>
    <i>
      <x v="1764"/>
    </i>
    <i r="1">
      <x/>
    </i>
    <i>
      <x v="1774"/>
    </i>
    <i r="1">
      <x v="74"/>
    </i>
    <i>
      <x v="1778"/>
    </i>
    <i r="1">
      <x v="282"/>
    </i>
    <i>
      <x v="1779"/>
    </i>
    <i r="1">
      <x v="724"/>
    </i>
    <i>
      <x v="1783"/>
    </i>
    <i r="1">
      <x v="16"/>
    </i>
    <i>
      <x v="1790"/>
    </i>
    <i r="1">
      <x v="357"/>
    </i>
    <i>
      <x v="1791"/>
    </i>
    <i r="1">
      <x v="947"/>
    </i>
    <i>
      <x v="1794"/>
    </i>
    <i r="1">
      <x v="956"/>
    </i>
    <i>
      <x v="1804"/>
    </i>
    <i r="1">
      <x v="1502"/>
    </i>
    <i>
      <x v="1814"/>
    </i>
    <i r="1">
      <x v="2261"/>
    </i>
    <i>
      <x v="1817"/>
    </i>
    <i r="1">
      <x v="2185"/>
    </i>
    <i>
      <x v="1837"/>
    </i>
    <i r="1">
      <x v="889"/>
    </i>
    <i>
      <x v="1838"/>
    </i>
    <i r="1">
      <x v="2011"/>
    </i>
    <i>
      <x v="1840"/>
    </i>
    <i r="1">
      <x v="2291"/>
    </i>
    <i>
      <x v="1845"/>
    </i>
    <i r="1">
      <x v="2437"/>
    </i>
    <i>
      <x v="1847"/>
    </i>
    <i r="1">
      <x v="2721"/>
    </i>
    <i>
      <x v="1855"/>
    </i>
    <i r="1">
      <x v="1730"/>
    </i>
    <i>
      <x v="1858"/>
    </i>
    <i r="1">
      <x v="884"/>
    </i>
    <i>
      <x v="1863"/>
    </i>
    <i r="1">
      <x v="1706"/>
    </i>
    <i>
      <x v="1865"/>
    </i>
    <i r="1">
      <x v="158"/>
    </i>
    <i>
      <x v="1874"/>
    </i>
    <i r="1">
      <x v="2721"/>
    </i>
    <i>
      <x v="1875"/>
    </i>
    <i r="1">
      <x v="2551"/>
    </i>
    <i>
      <x v="1884"/>
    </i>
    <i r="1">
      <x v="1774"/>
    </i>
    <i>
      <x v="1885"/>
    </i>
    <i r="1">
      <x v="1396"/>
    </i>
    <i>
      <x v="1897"/>
    </i>
    <i r="1">
      <x v="516"/>
    </i>
    <i>
      <x v="1913"/>
    </i>
    <i r="1">
      <x v="693"/>
    </i>
    <i>
      <x v="1920"/>
    </i>
    <i r="1">
      <x v="877"/>
    </i>
    <i>
      <x v="1924"/>
    </i>
    <i r="1">
      <x v="1909"/>
    </i>
    <i>
      <x v="1925"/>
    </i>
    <i r="1">
      <x v="1915"/>
    </i>
    <i>
      <x v="1927"/>
    </i>
    <i r="1">
      <x v="591"/>
    </i>
    <i>
      <x v="1928"/>
    </i>
    <i r="1">
      <x v="2721"/>
    </i>
    <i>
      <x v="1945"/>
    </i>
    <i r="1">
      <x v="372"/>
    </i>
    <i>
      <x v="1952"/>
    </i>
    <i r="1">
      <x v="293"/>
    </i>
    <i>
      <x v="1958"/>
    </i>
    <i r="1">
      <x/>
    </i>
    <i>
      <x v="1964"/>
    </i>
    <i r="1">
      <x v="1791"/>
    </i>
    <i>
      <x v="1969"/>
    </i>
    <i r="1">
      <x v="1904"/>
    </i>
    <i>
      <x v="1971"/>
    </i>
    <i r="1">
      <x v="1847"/>
    </i>
    <i>
      <x v="1972"/>
    </i>
    <i r="1">
      <x v="564"/>
    </i>
    <i>
      <x v="1980"/>
    </i>
    <i r="1">
      <x v="1324"/>
    </i>
    <i>
      <x v="1982"/>
    </i>
    <i r="1">
      <x v="2697"/>
    </i>
    <i>
      <x v="1983"/>
    </i>
    <i r="1">
      <x v="1363"/>
    </i>
    <i>
      <x v="1985"/>
    </i>
    <i r="1">
      <x v="2667"/>
    </i>
    <i>
      <x v="1989"/>
    </i>
    <i r="1">
      <x v="2721"/>
    </i>
    <i>
      <x v="1990"/>
    </i>
    <i r="1">
      <x v="951"/>
    </i>
    <i>
      <x v="1992"/>
    </i>
    <i r="1">
      <x v="1360"/>
    </i>
    <i>
      <x v="1996"/>
    </i>
    <i r="1">
      <x v="1832"/>
    </i>
    <i>
      <x v="1997"/>
    </i>
    <i r="1">
      <x v="95"/>
    </i>
    <i>
      <x v="2024"/>
    </i>
    <i r="1">
      <x v="847"/>
    </i>
    <i r="1">
      <x v="1395"/>
    </i>
    <i>
      <x v="2025"/>
    </i>
    <i r="1">
      <x v="348"/>
    </i>
    <i>
      <x v="2026"/>
    </i>
    <i r="1">
      <x v="1282"/>
    </i>
    <i>
      <x v="2030"/>
    </i>
    <i r="1">
      <x v="2446"/>
    </i>
    <i>
      <x v="2032"/>
    </i>
    <i r="1">
      <x v="811"/>
    </i>
    <i>
      <x v="2037"/>
    </i>
    <i r="1">
      <x v="1637"/>
    </i>
    <i>
      <x v="2043"/>
    </i>
    <i r="1">
      <x v="1071"/>
    </i>
    <i>
      <x v="2052"/>
    </i>
    <i r="1">
      <x v="900"/>
    </i>
    <i>
      <x v="2056"/>
    </i>
    <i r="1">
      <x v="2591"/>
    </i>
    <i>
      <x v="2059"/>
    </i>
    <i r="1">
      <x v="1920"/>
    </i>
    <i>
      <x v="2060"/>
    </i>
    <i r="1">
      <x v="1320"/>
    </i>
    <i>
      <x v="2061"/>
    </i>
    <i r="1">
      <x v="2061"/>
    </i>
    <i>
      <x v="2063"/>
    </i>
    <i r="1">
      <x v="610"/>
    </i>
    <i>
      <x v="2064"/>
    </i>
    <i r="1">
      <x v="662"/>
    </i>
    <i>
      <x v="2074"/>
    </i>
    <i r="1">
      <x v="51"/>
    </i>
    <i>
      <x v="2077"/>
    </i>
    <i r="1">
      <x v="1402"/>
    </i>
    <i>
      <x v="2079"/>
    </i>
    <i r="1">
      <x v="1912"/>
    </i>
    <i>
      <x v="2088"/>
    </i>
    <i r="1">
      <x v="1984"/>
    </i>
    <i>
      <x v="2096"/>
    </i>
    <i r="1">
      <x v="784"/>
    </i>
    <i>
      <x v="2102"/>
    </i>
    <i r="1">
      <x v="2258"/>
    </i>
    <i>
      <x v="2104"/>
    </i>
    <i r="1">
      <x v="534"/>
    </i>
    <i r="1">
      <x v="593"/>
    </i>
    <i>
      <x v="2105"/>
    </i>
    <i r="1">
      <x v="2018"/>
    </i>
    <i>
      <x v="2108"/>
    </i>
    <i r="1">
      <x v="1827"/>
    </i>
    <i>
      <x v="2113"/>
    </i>
    <i r="1">
      <x v="2721"/>
    </i>
    <i>
      <x v="2116"/>
    </i>
    <i r="1">
      <x v="1591"/>
    </i>
    <i>
      <x v="2117"/>
    </i>
    <i r="1">
      <x v="2242"/>
    </i>
    <i>
      <x v="2120"/>
    </i>
    <i r="1">
      <x v="209"/>
    </i>
    <i>
      <x v="2122"/>
    </i>
    <i r="1">
      <x v="51"/>
    </i>
    <i>
      <x v="2123"/>
    </i>
    <i r="1">
      <x v="135"/>
    </i>
    <i>
      <x v="2127"/>
    </i>
    <i r="1">
      <x v="35"/>
    </i>
    <i>
      <x v="2137"/>
    </i>
    <i r="1">
      <x v="2052"/>
    </i>
    <i>
      <x v="2144"/>
    </i>
    <i r="1">
      <x v="1660"/>
    </i>
    <i>
      <x v="2145"/>
    </i>
    <i r="1">
      <x v="265"/>
    </i>
    <i>
      <x v="2152"/>
    </i>
    <i r="1">
      <x v="256"/>
    </i>
    <i>
      <x v="2156"/>
    </i>
    <i r="1">
      <x v="1660"/>
    </i>
    <i>
      <x v="2157"/>
    </i>
    <i r="1">
      <x v="2721"/>
    </i>
    <i>
      <x v="2161"/>
    </i>
    <i r="1">
      <x v="229"/>
    </i>
    <i>
      <x v="2166"/>
    </i>
    <i r="1">
      <x v="598"/>
    </i>
    <i>
      <x v="2180"/>
    </i>
    <i r="1">
      <x v="1089"/>
    </i>
    <i>
      <x v="2188"/>
    </i>
    <i r="1">
      <x v="1039"/>
    </i>
    <i>
      <x v="2192"/>
    </i>
    <i r="1">
      <x v="1198"/>
    </i>
    <i>
      <x v="2193"/>
    </i>
    <i r="1">
      <x v="2486"/>
    </i>
    <i>
      <x v="2195"/>
    </i>
    <i r="1">
      <x v="2721"/>
    </i>
    <i>
      <x v="2197"/>
    </i>
    <i r="1">
      <x v="630"/>
    </i>
    <i>
      <x v="2199"/>
    </i>
    <i r="1">
      <x v="378"/>
    </i>
    <i>
      <x v="2203"/>
    </i>
    <i r="1">
      <x v="191"/>
    </i>
    <i>
      <x v="2206"/>
    </i>
    <i r="1">
      <x v="2439"/>
    </i>
    <i>
      <x v="2207"/>
    </i>
    <i r="1">
      <x v="2677"/>
    </i>
    <i>
      <x v="2212"/>
    </i>
    <i r="1">
      <x v="2355"/>
    </i>
    <i>
      <x v="2218"/>
    </i>
    <i r="1">
      <x v="2174"/>
    </i>
    <i>
      <x v="2221"/>
    </i>
    <i r="1">
      <x v="1079"/>
    </i>
    <i>
      <x v="2224"/>
    </i>
    <i r="1">
      <x v="1518"/>
    </i>
    <i>
      <x v="2225"/>
    </i>
    <i r="1">
      <x v="1627"/>
    </i>
    <i>
      <x v="2227"/>
    </i>
    <i r="1">
      <x v="87"/>
    </i>
    <i>
      <x v="2228"/>
    </i>
    <i r="1">
      <x v="999"/>
    </i>
    <i>
      <x v="2229"/>
    </i>
    <i r="1">
      <x v="1913"/>
    </i>
    <i>
      <x v="2232"/>
    </i>
    <i r="1">
      <x v="469"/>
    </i>
    <i>
      <x v="2235"/>
    </i>
    <i r="1">
      <x v="320"/>
    </i>
    <i>
      <x v="2242"/>
    </i>
    <i r="1">
      <x v="2151"/>
    </i>
    <i>
      <x v="2245"/>
    </i>
    <i r="1">
      <x v="214"/>
    </i>
    <i>
      <x v="2249"/>
    </i>
    <i r="1">
      <x v="2177"/>
    </i>
    <i>
      <x v="2259"/>
    </i>
    <i r="1">
      <x v="2573"/>
    </i>
    <i>
      <x v="2264"/>
    </i>
    <i r="1">
      <x v="921"/>
    </i>
    <i>
      <x v="2289"/>
    </i>
    <i r="1">
      <x v="57"/>
    </i>
    <i>
      <x v="2300"/>
    </i>
    <i r="1">
      <x v="1938"/>
    </i>
    <i>
      <x v="2302"/>
    </i>
    <i r="1">
      <x v="2721"/>
    </i>
    <i>
      <x v="2303"/>
    </i>
    <i r="1">
      <x v="551"/>
    </i>
    <i>
      <x v="2312"/>
    </i>
    <i r="1">
      <x v="500"/>
    </i>
    <i>
      <x v="2314"/>
    </i>
    <i r="1">
      <x v="1612"/>
    </i>
    <i>
      <x v="2324"/>
    </i>
    <i r="1">
      <x v="2721"/>
    </i>
    <i>
      <x v="2325"/>
    </i>
    <i r="1">
      <x v="2214"/>
    </i>
    <i>
      <x v="2326"/>
    </i>
    <i r="1">
      <x v="938"/>
    </i>
    <i>
      <x v="2332"/>
    </i>
    <i r="1">
      <x v="1912"/>
    </i>
    <i>
      <x v="2334"/>
    </i>
    <i r="1">
      <x v="491"/>
    </i>
    <i>
      <x v="2337"/>
    </i>
    <i r="1">
      <x v="1655"/>
    </i>
    <i>
      <x v="2341"/>
    </i>
    <i r="1">
      <x/>
    </i>
    <i>
      <x v="2345"/>
    </i>
    <i r="1">
      <x v="1431"/>
    </i>
    <i>
      <x v="2353"/>
    </i>
    <i r="1">
      <x v="4"/>
    </i>
    <i>
      <x v="2357"/>
    </i>
    <i r="1">
      <x v="349"/>
    </i>
    <i>
      <x v="2358"/>
    </i>
    <i r="1">
      <x v="943"/>
    </i>
    <i>
      <x v="2361"/>
    </i>
    <i r="1">
      <x v="1249"/>
    </i>
    <i>
      <x v="2366"/>
    </i>
    <i r="1">
      <x v="642"/>
    </i>
    <i>
      <x v="2368"/>
    </i>
    <i r="1">
      <x v="1719"/>
    </i>
    <i>
      <x v="2370"/>
    </i>
    <i r="1">
      <x v="2008"/>
    </i>
    <i>
      <x v="2371"/>
    </i>
    <i r="1">
      <x v="123"/>
    </i>
    <i>
      <x v="2374"/>
    </i>
    <i r="1">
      <x v="1378"/>
    </i>
    <i>
      <x v="2376"/>
    </i>
    <i r="1">
      <x v="1245"/>
    </i>
    <i>
      <x v="2380"/>
    </i>
    <i r="1">
      <x v="353"/>
    </i>
    <i>
      <x v="2384"/>
    </i>
    <i r="1">
      <x v="2721"/>
    </i>
    <i>
      <x v="2385"/>
    </i>
    <i r="1">
      <x v="785"/>
    </i>
    <i>
      <x v="2391"/>
    </i>
    <i r="1">
      <x v="976"/>
    </i>
    <i>
      <x v="2392"/>
    </i>
    <i r="1">
      <x v="390"/>
    </i>
    <i>
      <x v="2400"/>
    </i>
    <i r="1">
      <x v="1022"/>
    </i>
    <i>
      <x v="2401"/>
    </i>
    <i r="1">
      <x v="137"/>
    </i>
    <i>
      <x v="2406"/>
    </i>
    <i r="1">
      <x v="2721"/>
    </i>
    <i>
      <x v="2413"/>
    </i>
    <i r="1">
      <x v="522"/>
    </i>
    <i>
      <x v="2415"/>
    </i>
    <i r="1">
      <x v="1579"/>
    </i>
    <i>
      <x v="2419"/>
    </i>
    <i r="1">
      <x v="810"/>
    </i>
    <i>
      <x v="2420"/>
    </i>
    <i r="1">
      <x v="634"/>
    </i>
    <i>
      <x v="2441"/>
    </i>
    <i r="1">
      <x v="1456"/>
    </i>
    <i>
      <x v="2444"/>
    </i>
    <i r="1">
      <x v="84"/>
    </i>
    <i>
      <x v="2445"/>
    </i>
    <i r="1">
      <x v="9"/>
    </i>
    <i>
      <x v="2451"/>
    </i>
    <i r="1">
      <x v="298"/>
    </i>
    <i>
      <x v="2461"/>
    </i>
    <i r="1">
      <x v="1409"/>
    </i>
    <i>
      <x v="2462"/>
    </i>
    <i r="1">
      <x v="978"/>
    </i>
    <i>
      <x v="2463"/>
    </i>
    <i r="1">
      <x v="1890"/>
    </i>
    <i>
      <x v="2468"/>
    </i>
    <i r="1">
      <x v="1666"/>
    </i>
    <i>
      <x v="2475"/>
    </i>
    <i r="1">
      <x v="765"/>
    </i>
    <i>
      <x v="2476"/>
    </i>
    <i r="1">
      <x v="757"/>
    </i>
    <i>
      <x v="2479"/>
    </i>
    <i r="1">
      <x v="352"/>
    </i>
    <i>
      <x v="2480"/>
    </i>
    <i r="1">
      <x v="2721"/>
    </i>
    <i>
      <x v="2498"/>
    </i>
    <i r="1">
      <x v="1450"/>
    </i>
    <i>
      <x v="2502"/>
    </i>
    <i r="1">
      <x v="731"/>
    </i>
    <i>
      <x v="2504"/>
    </i>
    <i r="1">
      <x v="1297"/>
    </i>
    <i>
      <x v="2511"/>
    </i>
    <i r="1">
      <x v="496"/>
    </i>
    <i>
      <x v="2517"/>
    </i>
    <i r="1">
      <x v="586"/>
    </i>
    <i>
      <x v="2524"/>
    </i>
    <i r="1">
      <x v="44"/>
    </i>
    <i>
      <x v="2525"/>
    </i>
    <i r="1">
      <x v="1870"/>
    </i>
    <i>
      <x v="2532"/>
    </i>
    <i r="1">
      <x v="1603"/>
    </i>
    <i>
      <x v="2540"/>
    </i>
    <i r="1">
      <x v="1864"/>
    </i>
    <i>
      <x v="2541"/>
    </i>
    <i r="1">
      <x v="20"/>
    </i>
    <i>
      <x v="2547"/>
    </i>
    <i r="1">
      <x v="696"/>
    </i>
    <i>
      <x v="2548"/>
    </i>
    <i r="1">
      <x v="565"/>
    </i>
    <i>
      <x v="2557"/>
    </i>
    <i r="1">
      <x v="20"/>
    </i>
    <i>
      <x v="2563"/>
    </i>
    <i r="1">
      <x v="377"/>
    </i>
    <i>
      <x v="2578"/>
    </i>
    <i r="1">
      <x v="2167"/>
    </i>
    <i>
      <x v="2585"/>
    </i>
    <i r="1">
      <x v="1783"/>
    </i>
    <i>
      <x v="2586"/>
    </i>
    <i r="1">
      <x v="1743"/>
    </i>
    <i>
      <x v="2591"/>
    </i>
    <i r="1">
      <x v="1830"/>
    </i>
    <i>
      <x v="2595"/>
    </i>
    <i r="1">
      <x v="467"/>
    </i>
    <i>
      <x v="2596"/>
    </i>
    <i r="1">
      <x v="2721"/>
    </i>
    <i>
      <x v="2599"/>
    </i>
    <i r="1">
      <x v="20"/>
    </i>
    <i>
      <x v="2623"/>
    </i>
    <i r="1">
      <x v="1141"/>
    </i>
    <i>
      <x v="2626"/>
    </i>
    <i r="1">
      <x v="1859"/>
    </i>
    <i>
      <x v="2627"/>
    </i>
    <i r="1">
      <x v="1624"/>
    </i>
    <i>
      <x v="2632"/>
    </i>
    <i r="1">
      <x v="822"/>
    </i>
    <i>
      <x v="2636"/>
    </i>
    <i r="1">
      <x v="2691"/>
    </i>
    <i>
      <x v="2642"/>
    </i>
    <i r="1">
      <x v="265"/>
    </i>
    <i>
      <x v="2644"/>
    </i>
    <i r="1">
      <x v="268"/>
    </i>
    <i>
      <x v="2650"/>
    </i>
    <i r="1">
      <x v="884"/>
    </i>
    <i>
      <x v="2653"/>
    </i>
    <i r="1">
      <x v="1146"/>
    </i>
    <i>
      <x v="2664"/>
    </i>
    <i r="1">
      <x v="950"/>
    </i>
    <i>
      <x v="2665"/>
    </i>
    <i r="1">
      <x v="1208"/>
    </i>
    <i>
      <x v="2675"/>
    </i>
    <i r="1">
      <x v="1216"/>
    </i>
    <i>
      <x v="2677"/>
    </i>
    <i r="1">
      <x v="1049"/>
    </i>
    <i>
      <x v="2681"/>
    </i>
    <i r="1">
      <x v="1083"/>
    </i>
    <i>
      <x v="2690"/>
    </i>
    <i r="1">
      <x v="1815"/>
    </i>
    <i>
      <x v="2694"/>
    </i>
    <i r="1">
      <x v="637"/>
    </i>
    <i>
      <x v="2695"/>
    </i>
    <i r="1">
      <x v="1912"/>
    </i>
    <i>
      <x v="2698"/>
    </i>
    <i r="1">
      <x v="2537"/>
    </i>
    <i>
      <x v="2700"/>
    </i>
    <i r="1">
      <x v="1115"/>
    </i>
    <i>
      <x v="2702"/>
    </i>
    <i r="1">
      <x v="694"/>
    </i>
    <i>
      <x v="2703"/>
    </i>
    <i r="1">
      <x v="947"/>
    </i>
    <i>
      <x v="2704"/>
    </i>
    <i r="1">
      <x v="103"/>
    </i>
    <i>
      <x v="2706"/>
    </i>
    <i r="1">
      <x v="875"/>
    </i>
    <i>
      <x v="2707"/>
    </i>
    <i r="1">
      <x v="1634"/>
    </i>
    <i>
      <x v="2709"/>
    </i>
    <i r="1">
      <x v="374"/>
    </i>
    <i>
      <x v="2714"/>
    </i>
    <i r="1">
      <x v="74"/>
    </i>
    <i>
      <x v="2725"/>
    </i>
    <i r="1">
      <x v="225"/>
    </i>
    <i>
      <x v="2728"/>
    </i>
    <i r="1">
      <x v="466"/>
    </i>
    <i>
      <x v="2734"/>
    </i>
    <i r="1">
      <x v="829"/>
    </i>
    <i>
      <x v="2738"/>
    </i>
    <i r="1">
      <x v="1219"/>
    </i>
    <i>
      <x v="2744"/>
    </i>
    <i r="1">
      <x v="1182"/>
    </i>
    <i>
      <x v="2745"/>
    </i>
    <i r="1">
      <x v="884"/>
    </i>
    <i>
      <x v="2750"/>
    </i>
    <i r="1">
      <x v="1080"/>
    </i>
    <i>
      <x v="2752"/>
    </i>
    <i r="1">
      <x v="5"/>
    </i>
    <i>
      <x v="2764"/>
    </i>
    <i r="1">
      <x v="51"/>
    </i>
    <i>
      <x v="2770"/>
    </i>
    <i r="1">
      <x v="70"/>
    </i>
    <i>
      <x v="2775"/>
    </i>
    <i r="1">
      <x v="1404"/>
    </i>
    <i>
      <x v="2776"/>
    </i>
    <i r="1">
      <x v="594"/>
    </i>
    <i>
      <x v="2777"/>
    </i>
    <i r="1">
      <x v="51"/>
    </i>
    <i>
      <x v="2778"/>
    </i>
    <i r="1">
      <x v="222"/>
    </i>
    <i>
      <x v="2779"/>
    </i>
    <i r="1">
      <x v="1264"/>
    </i>
    <i>
      <x v="2780"/>
    </i>
    <i r="1">
      <x v="1565"/>
    </i>
    <i>
      <x v="2783"/>
    </i>
    <i r="1">
      <x v="313"/>
    </i>
    <i>
      <x v="2785"/>
    </i>
    <i r="1">
      <x v="1620"/>
    </i>
    <i>
      <x v="2786"/>
    </i>
    <i r="1">
      <x v="318"/>
    </i>
    <i>
      <x v="2788"/>
    </i>
    <i r="1">
      <x v="157"/>
    </i>
    <i>
      <x v="2796"/>
    </i>
    <i r="1">
      <x v="1504"/>
    </i>
    <i>
      <x v="2804"/>
    </i>
    <i r="1">
      <x v="892"/>
    </i>
    <i>
      <x v="2813"/>
    </i>
    <i r="1">
      <x v="54"/>
    </i>
    <i>
      <x v="2824"/>
    </i>
    <i r="1">
      <x v="2322"/>
    </i>
    <i>
      <x v="2828"/>
    </i>
    <i r="1">
      <x v="2468"/>
    </i>
    <i>
      <x v="2835"/>
    </i>
    <i r="1">
      <x v="935"/>
    </i>
    <i>
      <x v="2838"/>
    </i>
    <i r="1">
      <x v="549"/>
    </i>
    <i>
      <x v="2839"/>
    </i>
    <i r="1">
      <x v="2245"/>
    </i>
    <i>
      <x v="2840"/>
    </i>
    <i r="1">
      <x v="743"/>
    </i>
    <i>
      <x v="2841"/>
    </i>
    <i r="1">
      <x v="155"/>
    </i>
    <i>
      <x v="2842"/>
    </i>
    <i r="1">
      <x v="832"/>
    </i>
    <i>
      <x v="2847"/>
    </i>
    <i r="1">
      <x v="1597"/>
    </i>
    <i>
      <x v="2848"/>
    </i>
    <i r="1">
      <x v="156"/>
    </i>
    <i>
      <x v="2851"/>
    </i>
    <i r="1">
      <x v="1341"/>
    </i>
    <i>
      <x v="2856"/>
    </i>
    <i r="1">
      <x v="2004"/>
    </i>
    <i>
      <x v="2858"/>
    </i>
    <i r="1">
      <x v="315"/>
    </i>
    <i>
      <x v="2860"/>
    </i>
    <i r="1">
      <x v="2484"/>
    </i>
    <i>
      <x v="2863"/>
    </i>
    <i r="1">
      <x v="497"/>
    </i>
    <i>
      <x v="2864"/>
    </i>
    <i r="1">
      <x v="1322"/>
    </i>
    <i>
      <x v="2866"/>
    </i>
    <i r="1">
      <x v="362"/>
    </i>
    <i>
      <x v="2867"/>
    </i>
    <i r="1">
      <x v="218"/>
    </i>
    <i>
      <x v="2871"/>
    </i>
    <i r="1">
      <x v="519"/>
    </i>
    <i>
      <x v="2874"/>
    </i>
    <i r="1">
      <x v="46"/>
    </i>
    <i>
      <x v="2878"/>
    </i>
    <i r="1">
      <x v="878"/>
    </i>
    <i>
      <x v="2880"/>
    </i>
    <i r="1">
      <x v="455"/>
    </i>
    <i>
      <x v="2881"/>
    </i>
    <i r="1">
      <x v="1417"/>
    </i>
    <i>
      <x v="2882"/>
    </i>
    <i r="1">
      <x v="1512"/>
    </i>
    <i>
      <x v="2887"/>
    </i>
    <i r="1">
      <x v="1207"/>
    </i>
    <i>
      <x v="2888"/>
    </i>
    <i r="1">
      <x v="203"/>
    </i>
    <i>
      <x v="2889"/>
    </i>
    <i r="1">
      <x v="1575"/>
    </i>
    <i>
      <x v="2895"/>
    </i>
    <i r="1">
      <x v="522"/>
    </i>
    <i>
      <x v="2896"/>
    </i>
    <i r="1">
      <x v="1182"/>
    </i>
    <i>
      <x v="2898"/>
    </i>
    <i r="1">
      <x/>
    </i>
    <i>
      <x v="2899"/>
    </i>
    <i r="1">
      <x v="913"/>
    </i>
    <i>
      <x v="2900"/>
    </i>
    <i r="1">
      <x v="1162"/>
    </i>
    <i>
      <x v="2901"/>
    </i>
    <i r="1">
      <x v="1397"/>
    </i>
    <i>
      <x v="2902"/>
    </i>
    <i r="1">
      <x v="2552"/>
    </i>
    <i>
      <x v="2903"/>
    </i>
    <i r="1">
      <x v="2721"/>
    </i>
    <i>
      <x v="2904"/>
    </i>
    <i r="1">
      <x v="605"/>
    </i>
    <i>
      <x v="2905"/>
    </i>
    <i r="1">
      <x v="388"/>
    </i>
    <i>
      <x v="2906"/>
    </i>
    <i r="1">
      <x v="1797"/>
    </i>
    <i>
      <x v="2907"/>
    </i>
    <i r="1">
      <x v="823"/>
    </i>
    <i>
      <x v="2908"/>
    </i>
    <i r="1">
      <x v="2721"/>
    </i>
    <i>
      <x v="2909"/>
    </i>
    <i r="1">
      <x v="825"/>
    </i>
    <i>
      <x v="2914"/>
    </i>
    <i r="1">
      <x v="647"/>
    </i>
    <i>
      <x v="2915"/>
    </i>
    <i r="1">
      <x v="1025"/>
    </i>
    <i>
      <x v="2920"/>
    </i>
    <i r="1">
      <x v="81"/>
    </i>
    <i>
      <x v="2933"/>
    </i>
    <i r="1">
      <x v="1443"/>
    </i>
    <i>
      <x v="2940"/>
    </i>
    <i r="1">
      <x v="1587"/>
    </i>
    <i>
      <x v="2949"/>
    </i>
    <i r="1">
      <x v="2721"/>
    </i>
    <i>
      <x v="2951"/>
    </i>
    <i r="1">
      <x v="1729"/>
    </i>
    <i>
      <x v="2998"/>
    </i>
    <i r="1">
      <x v="997"/>
    </i>
    <i>
      <x v="3001"/>
    </i>
    <i r="1">
      <x v="1713"/>
    </i>
    <i>
      <x v="3007"/>
    </i>
    <i r="1">
      <x v="2653"/>
    </i>
    <i>
      <x v="3017"/>
    </i>
    <i r="1">
      <x v="1314"/>
    </i>
    <i>
      <x v="3022"/>
    </i>
    <i r="1">
      <x v="344"/>
    </i>
    <i>
      <x v="3024"/>
    </i>
    <i r="1">
      <x v="2602"/>
    </i>
    <i>
      <x v="3042"/>
    </i>
    <i r="1">
      <x/>
    </i>
    <i>
      <x v="3046"/>
    </i>
    <i r="1">
      <x v="298"/>
    </i>
    <i>
      <x v="3057"/>
    </i>
    <i r="1">
      <x v="2721"/>
    </i>
    <i>
      <x v="3060"/>
    </i>
    <i r="1">
      <x v="373"/>
    </i>
    <i>
      <x v="3064"/>
    </i>
    <i r="1">
      <x v="422"/>
    </i>
    <i>
      <x v="3068"/>
    </i>
    <i r="1">
      <x v="198"/>
    </i>
    <i>
      <x v="3071"/>
    </i>
    <i r="1">
      <x v="286"/>
    </i>
    <i>
      <x v="3076"/>
    </i>
    <i r="1">
      <x v="1460"/>
    </i>
    <i>
      <x v="3085"/>
    </i>
    <i r="1">
      <x v="385"/>
    </i>
    <i>
      <x v="3086"/>
    </i>
    <i r="1">
      <x v="2480"/>
    </i>
    <i>
      <x v="3087"/>
    </i>
    <i r="1">
      <x v="2721"/>
    </i>
    <i>
      <x v="3088"/>
    </i>
    <i r="1">
      <x v="1152"/>
    </i>
    <i>
      <x v="3089"/>
    </i>
    <i r="1">
      <x v="1096"/>
    </i>
    <i>
      <x v="3090"/>
    </i>
    <i r="1">
      <x v="1971"/>
    </i>
    <i>
      <x v="3092"/>
    </i>
    <i r="1">
      <x v="1665"/>
    </i>
    <i>
      <x v="3100"/>
    </i>
    <i r="1">
      <x v="1186"/>
    </i>
    <i>
      <x v="3111"/>
    </i>
    <i r="1">
      <x v="2149"/>
    </i>
    <i>
      <x v="3114"/>
    </i>
    <i r="1">
      <x v="2721"/>
    </i>
    <i>
      <x v="3116"/>
    </i>
    <i r="1">
      <x v="252"/>
    </i>
    <i>
      <x v="3120"/>
    </i>
    <i r="1">
      <x v="617"/>
    </i>
    <i>
      <x v="3126"/>
    </i>
    <i r="1">
      <x v="1040"/>
    </i>
    <i>
      <x v="3134"/>
    </i>
    <i r="1">
      <x/>
    </i>
    <i>
      <x v="3136"/>
    </i>
    <i r="1">
      <x v="1088"/>
    </i>
    <i>
      <x v="3140"/>
    </i>
    <i r="1">
      <x v="2427"/>
    </i>
    <i>
      <x v="3146"/>
    </i>
    <i r="1">
      <x v="1566"/>
    </i>
    <i>
      <x v="3147"/>
    </i>
    <i r="1">
      <x v="863"/>
    </i>
    <i>
      <x v="3148"/>
    </i>
    <i r="1">
      <x v="2138"/>
    </i>
    <i>
      <x v="3150"/>
    </i>
    <i r="1">
      <x v="2721"/>
    </i>
    <i>
      <x v="3152"/>
    </i>
    <i r="1">
      <x v="1893"/>
    </i>
    <i>
      <x v="3159"/>
    </i>
    <i r="1">
      <x v="51"/>
    </i>
    <i>
      <x v="3166"/>
    </i>
    <i r="1">
      <x v="1395"/>
    </i>
    <i>
      <x v="3167"/>
    </i>
    <i r="1">
      <x v="435"/>
    </i>
    <i>
      <x v="3170"/>
    </i>
    <i r="1">
      <x v="602"/>
    </i>
    <i>
      <x v="3174"/>
    </i>
    <i r="1">
      <x v="441"/>
    </i>
    <i>
      <x v="3176"/>
    </i>
    <i r="1">
      <x v="228"/>
    </i>
    <i>
      <x v="3178"/>
    </i>
    <i r="1">
      <x v="2234"/>
    </i>
    <i>
      <x v="3183"/>
    </i>
    <i r="1">
      <x v="945"/>
    </i>
    <i>
      <x v="3184"/>
    </i>
    <i r="1">
      <x v="1695"/>
    </i>
    <i>
      <x v="3187"/>
    </i>
    <i r="1">
      <x v="1250"/>
    </i>
    <i>
      <x v="3191"/>
    </i>
    <i r="1">
      <x v="90"/>
    </i>
    <i>
      <x v="3192"/>
    </i>
    <i r="1">
      <x v="1511"/>
    </i>
    <i>
      <x v="3195"/>
    </i>
    <i r="1">
      <x v="2509"/>
    </i>
    <i>
      <x v="3198"/>
    </i>
    <i r="1">
      <x v="1522"/>
    </i>
    <i>
      <x v="3199"/>
    </i>
    <i r="1">
      <x v="1384"/>
    </i>
    <i>
      <x v="3204"/>
    </i>
    <i r="1">
      <x v="1416"/>
    </i>
    <i>
      <x v="3209"/>
    </i>
    <i r="1">
      <x v="1154"/>
    </i>
    <i>
      <x v="3210"/>
    </i>
    <i r="1">
      <x v="2036"/>
    </i>
    <i>
      <x v="3211"/>
    </i>
    <i r="1">
      <x v="1912"/>
    </i>
    <i>
      <x v="3215"/>
    </i>
    <i r="1">
      <x v="1228"/>
    </i>
    <i>
      <x v="3217"/>
    </i>
    <i r="1">
      <x v="904"/>
    </i>
    <i>
      <x v="3219"/>
    </i>
    <i r="1">
      <x v="1628"/>
    </i>
    <i>
      <x v="3222"/>
    </i>
    <i r="1">
      <x v="653"/>
    </i>
    <i>
      <x v="3225"/>
    </i>
    <i r="1">
      <x v="26"/>
    </i>
    <i>
      <x v="3226"/>
    </i>
    <i r="1">
      <x v="714"/>
    </i>
    <i>
      <x v="3234"/>
    </i>
    <i r="1">
      <x v="244"/>
    </i>
    <i>
      <x v="3235"/>
    </i>
    <i r="1">
      <x v="63"/>
    </i>
    <i>
      <x v="3236"/>
    </i>
    <i r="1">
      <x v="1279"/>
    </i>
    <i>
      <x v="3237"/>
    </i>
    <i r="1">
      <x v="739"/>
    </i>
    <i>
      <x v="3238"/>
    </i>
    <i r="1">
      <x v="1763"/>
    </i>
    <i>
      <x v="3239"/>
    </i>
    <i r="1">
      <x v="2221"/>
    </i>
    <i>
      <x v="3248"/>
    </i>
    <i r="1">
      <x v="2161"/>
    </i>
    <i>
      <x v="3256"/>
    </i>
    <i r="1">
      <x v="1076"/>
    </i>
    <i>
      <x v="3266"/>
    </i>
    <i r="1">
      <x v="643"/>
    </i>
    <i>
      <x v="3271"/>
    </i>
    <i r="1">
      <x v="2721"/>
    </i>
    <i>
      <x v="3274"/>
    </i>
    <i r="1">
      <x v="152"/>
    </i>
    <i>
      <x v="3281"/>
    </i>
    <i r="1">
      <x v="495"/>
    </i>
    <i>
      <x v="3282"/>
    </i>
    <i r="1">
      <x v="1267"/>
    </i>
    <i>
      <x v="3284"/>
    </i>
    <i r="1">
      <x v="1129"/>
    </i>
    <i>
      <x v="3286"/>
    </i>
    <i r="1">
      <x v="1232"/>
    </i>
    <i>
      <x v="3291"/>
    </i>
    <i r="1">
      <x v="986"/>
    </i>
    <i>
      <x v="3294"/>
    </i>
    <i r="1">
      <x v="1147"/>
    </i>
    <i>
      <x v="3296"/>
    </i>
    <i r="1">
      <x v="1356"/>
    </i>
    <i>
      <x v="3298"/>
    </i>
    <i r="1">
      <x v="298"/>
    </i>
    <i>
      <x v="3301"/>
    </i>
    <i r="1">
      <x v="1423"/>
    </i>
    <i>
      <x v="3302"/>
    </i>
    <i r="1">
      <x v="2721"/>
    </i>
    <i>
      <x v="3306"/>
    </i>
    <i r="1">
      <x v="884"/>
    </i>
    <i>
      <x v="3309"/>
    </i>
    <i r="1">
      <x v="1758"/>
    </i>
    <i>
      <x v="3312"/>
    </i>
    <i r="1">
      <x v="2271"/>
    </i>
    <i>
      <x v="3322"/>
    </i>
    <i r="1">
      <x v="1865"/>
    </i>
    <i>
      <x v="3327"/>
    </i>
    <i r="1">
      <x v="1346"/>
    </i>
    <i>
      <x v="3329"/>
    </i>
    <i r="1">
      <x v="856"/>
    </i>
    <i>
      <x v="3330"/>
    </i>
    <i r="1">
      <x v="767"/>
    </i>
    <i>
      <x v="3331"/>
    </i>
    <i r="1">
      <x/>
    </i>
    <i>
      <x v="3336"/>
    </i>
    <i r="1">
      <x v="2208"/>
    </i>
    <i>
      <x v="3337"/>
    </i>
    <i r="1">
      <x v="1573"/>
    </i>
    <i>
      <x v="3340"/>
    </i>
    <i r="1">
      <x v="51"/>
    </i>
    <i>
      <x v="3345"/>
    </i>
    <i r="1">
      <x v="1622"/>
    </i>
    <i>
      <x v="3347"/>
    </i>
    <i r="1">
      <x v="2721"/>
    </i>
    <i>
      <x v="3349"/>
    </i>
    <i r="1">
      <x v="282"/>
    </i>
    <i>
      <x v="3350"/>
    </i>
    <i r="1">
      <x v="799"/>
    </i>
    <i>
      <x v="3351"/>
    </i>
    <i r="1">
      <x v="2247"/>
    </i>
    <i>
      <x v="3353"/>
    </i>
    <i r="1">
      <x v="1422"/>
    </i>
    <i>
      <x v="3355"/>
    </i>
    <i r="1">
      <x v="622"/>
    </i>
    <i>
      <x v="3356"/>
    </i>
    <i r="1">
      <x v="2212"/>
    </i>
    <i>
      <x v="3362"/>
    </i>
    <i r="1">
      <x v="2587"/>
    </i>
    <i>
      <x v="3363"/>
    </i>
    <i r="1">
      <x v="51"/>
    </i>
    <i>
      <x v="3364"/>
    </i>
    <i r="1">
      <x v="2721"/>
    </i>
    <i>
      <x v="3365"/>
    </i>
    <i r="1">
      <x v="2029"/>
    </i>
    <i>
      <x v="3366"/>
    </i>
    <i r="1">
      <x v="440"/>
    </i>
    <i>
      <x v="3368"/>
    </i>
    <i r="1">
      <x v="612"/>
    </i>
    <i>
      <x v="3369"/>
    </i>
    <i r="1">
      <x v="1112"/>
    </i>
    <i>
      <x v="3370"/>
    </i>
    <i r="1">
      <x v="2152"/>
    </i>
    <i>
      <x v="3371"/>
    </i>
    <i r="1">
      <x v="1288"/>
    </i>
    <i>
      <x v="3372"/>
    </i>
    <i r="1">
      <x v="1167"/>
    </i>
    <i>
      <x v="3382"/>
    </i>
    <i r="1">
      <x v="952"/>
    </i>
    <i>
      <x v="3384"/>
    </i>
    <i r="1">
      <x v="880"/>
    </i>
    <i>
      <x v="3390"/>
    </i>
    <i r="1">
      <x v="468"/>
    </i>
    <i>
      <x v="3391"/>
    </i>
    <i r="1">
      <x v="2406"/>
    </i>
    <i>
      <x v="3397"/>
    </i>
    <i r="1">
      <x v="2721"/>
    </i>
    <i>
      <x v="3402"/>
    </i>
    <i r="1">
      <x v="950"/>
    </i>
    <i>
      <x v="3404"/>
    </i>
    <i r="1">
      <x v="254"/>
    </i>
    <i>
      <x v="3405"/>
    </i>
    <i r="1">
      <x v="1368"/>
    </i>
    <i>
      <x v="3408"/>
    </i>
    <i r="1">
      <x v="2307"/>
    </i>
    <i>
      <x v="3410"/>
    </i>
    <i r="1">
      <x v="1092"/>
    </i>
    <i>
      <x v="3412"/>
    </i>
    <i r="1">
      <x v="244"/>
    </i>
    <i>
      <x v="3414"/>
    </i>
    <i r="1">
      <x v="2259"/>
    </i>
    <i>
      <x v="3418"/>
    </i>
    <i r="1">
      <x v="95"/>
    </i>
    <i>
      <x v="3422"/>
    </i>
    <i r="1">
      <x v="244"/>
    </i>
    <i>
      <x v="3423"/>
    </i>
    <i r="1">
      <x v="1828"/>
    </i>
    <i>
      <x v="3427"/>
    </i>
    <i r="1">
      <x v="2136"/>
    </i>
    <i>
      <x v="3428"/>
    </i>
    <i r="1">
      <x v="510"/>
    </i>
    <i>
      <x v="3430"/>
    </i>
    <i r="1">
      <x v="1886"/>
    </i>
    <i>
      <x v="3431"/>
    </i>
    <i r="1">
      <x/>
    </i>
    <i>
      <x v="3433"/>
    </i>
    <i r="1">
      <x v="109"/>
    </i>
    <i>
      <x v="3435"/>
    </i>
    <i r="1">
      <x v="2301"/>
    </i>
    <i>
      <x v="3439"/>
    </i>
    <i r="1">
      <x v="920"/>
    </i>
    <i>
      <x v="3440"/>
    </i>
    <i r="1">
      <x v="2079"/>
    </i>
    <i>
      <x v="3441"/>
    </i>
    <i r="1">
      <x v="2204"/>
    </i>
    <i>
      <x v="3443"/>
    </i>
    <i r="1">
      <x v="1055"/>
    </i>
    <i>
      <x v="3444"/>
    </i>
    <i r="1">
      <x v="2496"/>
    </i>
    <i>
      <x v="3445"/>
    </i>
    <i r="1">
      <x v="244"/>
    </i>
    <i>
      <x v="3448"/>
    </i>
    <i r="1">
      <x v="232"/>
    </i>
    <i>
      <x v="3450"/>
    </i>
    <i r="1">
      <x v="2489"/>
    </i>
    <i>
      <x v="3453"/>
    </i>
    <i r="1">
      <x v="1792"/>
    </i>
    <i>
      <x v="3454"/>
    </i>
    <i r="1">
      <x v="327"/>
    </i>
    <i>
      <x v="3458"/>
    </i>
    <i r="1">
      <x v="2229"/>
    </i>
    <i>
      <x v="3460"/>
    </i>
    <i r="1">
      <x v="2708"/>
    </i>
    <i>
      <x v="3463"/>
    </i>
    <i r="1">
      <x v="921"/>
    </i>
    <i>
      <x v="3473"/>
    </i>
    <i r="1">
      <x v="782"/>
    </i>
    <i>
      <x v="3478"/>
    </i>
    <i r="1">
      <x v="2284"/>
    </i>
    <i>
      <x v="3479"/>
    </i>
    <i r="1">
      <x v="2403"/>
    </i>
    <i>
      <x v="3483"/>
    </i>
    <i r="1">
      <x v="141"/>
    </i>
    <i>
      <x v="3485"/>
    </i>
    <i r="1">
      <x v="1725"/>
    </i>
    <i>
      <x v="3487"/>
    </i>
    <i r="1">
      <x v="1082"/>
    </i>
    <i>
      <x v="3488"/>
    </i>
    <i r="1">
      <x v="1034"/>
    </i>
    <i>
      <x v="3490"/>
    </i>
    <i r="1">
      <x v="499"/>
    </i>
    <i>
      <x v="3491"/>
    </i>
    <i r="1">
      <x v="2060"/>
    </i>
    <i>
      <x v="3494"/>
    </i>
    <i r="1">
      <x v="2526"/>
    </i>
    <i>
      <x v="3495"/>
    </i>
    <i r="1">
      <x v="1326"/>
    </i>
    <i>
      <x v="3501"/>
    </i>
    <i r="1">
      <x v="699"/>
    </i>
    <i>
      <x v="3502"/>
    </i>
    <i r="1">
      <x v="1244"/>
    </i>
    <i>
      <x v="3504"/>
    </i>
    <i r="1">
      <x v="1659"/>
    </i>
    <i>
      <x v="3509"/>
    </i>
    <i r="1">
      <x v="486"/>
    </i>
    <i>
      <x v="3512"/>
    </i>
    <i r="1">
      <x v="1129"/>
    </i>
    <i>
      <x v="3514"/>
    </i>
    <i r="1">
      <x v="1104"/>
    </i>
    <i>
      <x v="3519"/>
    </i>
    <i r="1">
      <x v="925"/>
    </i>
    <i>
      <x v="3520"/>
    </i>
    <i r="1">
      <x v="231"/>
    </i>
    <i>
      <x v="3528"/>
    </i>
    <i r="1">
      <x v="1172"/>
    </i>
    <i>
      <x v="3532"/>
    </i>
    <i r="1">
      <x v="434"/>
    </i>
    <i>
      <x v="3537"/>
    </i>
    <i r="1">
      <x v="1803"/>
    </i>
    <i>
      <x v="3539"/>
    </i>
    <i r="1">
      <x v="79"/>
    </i>
    <i>
      <x v="3540"/>
    </i>
    <i r="1">
      <x v="2059"/>
    </i>
    <i>
      <x v="3548"/>
    </i>
    <i r="1">
      <x v="602"/>
    </i>
    <i>
      <x v="3549"/>
    </i>
    <i r="1">
      <x v="425"/>
    </i>
    <i>
      <x v="3550"/>
    </i>
    <i r="1">
      <x v="95"/>
    </i>
    <i>
      <x v="3552"/>
    </i>
    <i r="1">
      <x v="1953"/>
    </i>
    <i>
      <x v="3558"/>
    </i>
    <i r="1">
      <x v="884"/>
    </i>
    <i>
      <x v="3559"/>
    </i>
    <i r="1">
      <x v="1131"/>
    </i>
    <i>
      <x v="3569"/>
    </i>
    <i r="1">
      <x v="1016"/>
    </i>
    <i>
      <x v="3576"/>
    </i>
    <i r="1">
      <x v="937"/>
    </i>
    <i>
      <x v="3582"/>
    </i>
    <i r="1">
      <x v="869"/>
    </i>
    <i>
      <x v="3583"/>
    </i>
    <i r="1">
      <x v="981"/>
    </i>
    <i>
      <x v="3586"/>
    </i>
    <i r="1">
      <x v="916"/>
    </i>
    <i>
      <x v="3590"/>
    </i>
    <i r="1">
      <x v="955"/>
    </i>
    <i>
      <x v="3592"/>
    </i>
    <i r="1">
      <x v="911"/>
    </i>
    <i>
      <x v="3594"/>
    </i>
    <i r="1">
      <x v="376"/>
    </i>
    <i>
      <x v="3595"/>
    </i>
    <i r="1">
      <x v="1330"/>
    </i>
    <i>
      <x v="3599"/>
    </i>
    <i r="1">
      <x/>
    </i>
    <i>
      <x v="3600"/>
    </i>
    <i r="1">
      <x v="2087"/>
    </i>
    <i>
      <x v="3601"/>
    </i>
    <i r="1">
      <x v="35"/>
    </i>
    <i>
      <x v="3604"/>
    </i>
    <i r="1">
      <x v="2721"/>
    </i>
    <i>
      <x v="3605"/>
    </i>
    <i r="1">
      <x v="606"/>
    </i>
    <i>
      <x v="3606"/>
    </i>
    <i r="1">
      <x v="1980"/>
    </i>
    <i>
      <x v="3609"/>
    </i>
    <i r="1">
      <x v="1425"/>
    </i>
    <i>
      <x v="3612"/>
    </i>
    <i r="1">
      <x v="194"/>
    </i>
    <i>
      <x v="3620"/>
    </i>
    <i r="1">
      <x v="777"/>
    </i>
    <i>
      <x v="3621"/>
    </i>
    <i r="1">
      <x v="602"/>
    </i>
    <i>
      <x v="3622"/>
    </i>
    <i r="1">
      <x v="2721"/>
    </i>
    <i>
      <x v="3623"/>
    </i>
    <i r="1">
      <x v="1653"/>
    </i>
    <i>
      <x v="3627"/>
    </i>
    <i r="1">
      <x v="357"/>
    </i>
    <i>
      <x v="3629"/>
    </i>
    <i r="1">
      <x v="1120"/>
    </i>
    <i>
      <x v="3630"/>
    </i>
    <i r="1">
      <x v="1626"/>
    </i>
    <i>
      <x v="3636"/>
    </i>
    <i r="1">
      <x v="982"/>
    </i>
    <i>
      <x v="3639"/>
    </i>
    <i r="1">
      <x v="95"/>
    </i>
    <i>
      <x v="3641"/>
    </i>
    <i r="1">
      <x v="335"/>
    </i>
    <i>
      <x v="3642"/>
    </i>
    <i r="1">
      <x v="660"/>
    </i>
    <i>
      <x v="3643"/>
    </i>
    <i r="1">
      <x v="260"/>
    </i>
    <i>
      <x v="3647"/>
    </i>
    <i r="1">
      <x/>
    </i>
    <i>
      <x v="3648"/>
    </i>
    <i r="1">
      <x v="2221"/>
    </i>
    <i>
      <x v="3649"/>
    </i>
    <i r="1">
      <x v="1673"/>
    </i>
    <i>
      <x v="3650"/>
    </i>
    <i r="1">
      <x v="1478"/>
    </i>
    <i>
      <x v="3651"/>
    </i>
    <i r="1">
      <x v="2649"/>
    </i>
    <i>
      <x v="3652"/>
    </i>
    <i r="1">
      <x v="636"/>
    </i>
    <i>
      <x v="3654"/>
    </i>
    <i r="1">
      <x v="2361"/>
    </i>
    <i>
      <x v="3660"/>
    </i>
    <i r="1">
      <x v="700"/>
    </i>
    <i>
      <x v="3661"/>
    </i>
    <i r="1">
      <x v="1544"/>
    </i>
    <i>
      <x v="3662"/>
    </i>
    <i r="1">
      <x v="49"/>
    </i>
    <i>
      <x v="3665"/>
    </i>
    <i r="1">
      <x v="1489"/>
    </i>
    <i>
      <x v="3670"/>
    </i>
    <i r="1">
      <x v="2721"/>
    </i>
    <i>
      <x v="3673"/>
    </i>
    <i r="1">
      <x v="267"/>
    </i>
    <i>
      <x v="3674"/>
    </i>
    <i r="1">
      <x v="334"/>
    </i>
    <i>
      <x v="3677"/>
    </i>
    <i r="1">
      <x v="1224"/>
    </i>
    <i>
      <x v="3678"/>
    </i>
    <i r="1">
      <x v="1920"/>
    </i>
    <i>
      <x v="3679"/>
    </i>
    <i r="1">
      <x v="2721"/>
    </i>
    <i>
      <x v="3684"/>
    </i>
    <i r="1">
      <x v="1118"/>
    </i>
    <i>
      <x v="3695"/>
    </i>
    <i r="1">
      <x v="289"/>
    </i>
    <i>
      <x v="3701"/>
    </i>
    <i r="1">
      <x v="1589"/>
    </i>
    <i>
      <x v="3702"/>
    </i>
    <i r="1">
      <x v="2607"/>
    </i>
    <i>
      <x v="3703"/>
    </i>
    <i r="1">
      <x v="1249"/>
    </i>
    <i>
      <x v="3704"/>
    </i>
    <i r="1">
      <x v="2721"/>
    </i>
    <i>
      <x v="3707"/>
    </i>
    <i r="1">
      <x v="476"/>
    </i>
    <i>
      <x v="3713"/>
    </i>
    <i r="1">
      <x v="1686"/>
    </i>
    <i>
      <x v="3716"/>
    </i>
    <i r="1">
      <x v="2620"/>
    </i>
    <i>
      <x v="3721"/>
    </i>
    <i r="1">
      <x v="2721"/>
    </i>
    <i>
      <x v="3724"/>
    </i>
    <i r="1">
      <x v="736"/>
    </i>
    <i>
      <x v="3727"/>
    </i>
    <i r="1">
      <x v="432"/>
    </i>
    <i>
      <x v="3729"/>
    </i>
    <i r="1">
      <x v="141"/>
    </i>
    <i>
      <x v="3730"/>
    </i>
    <i r="1">
      <x v="1220"/>
    </i>
    <i>
      <x v="3731"/>
    </i>
    <i r="1">
      <x v="1800"/>
    </i>
    <i>
      <x v="3736"/>
    </i>
    <i r="1">
      <x v="1476"/>
    </i>
    <i>
      <x v="3738"/>
    </i>
    <i r="1">
      <x v="1682"/>
    </i>
    <i>
      <x v="3739"/>
    </i>
    <i r="1">
      <x v="97"/>
    </i>
    <i>
      <x v="3743"/>
    </i>
    <i r="1">
      <x v="1710"/>
    </i>
    <i>
      <x v="3749"/>
    </i>
    <i r="1">
      <x v="1127"/>
    </i>
    <i>
      <x v="3751"/>
    </i>
    <i r="1">
      <x v="1091"/>
    </i>
    <i>
      <x v="3752"/>
    </i>
    <i r="1">
      <x v="1024"/>
    </i>
    <i>
      <x v="3753"/>
    </i>
    <i r="1">
      <x v="647"/>
    </i>
    <i>
      <x v="3756"/>
    </i>
    <i r="1">
      <x v="221"/>
    </i>
    <i>
      <x v="3757"/>
    </i>
    <i r="1">
      <x v="416"/>
    </i>
    <i>
      <x v="3764"/>
    </i>
    <i r="1">
      <x v="201"/>
    </i>
    <i>
      <x v="3766"/>
    </i>
    <i r="1">
      <x v="1699"/>
    </i>
    <i>
      <x v="3767"/>
    </i>
    <i r="1">
      <x v="639"/>
    </i>
    <i>
      <x v="3769"/>
    </i>
    <i r="1">
      <x v="1961"/>
    </i>
    <i>
      <x v="3772"/>
    </i>
    <i r="1">
      <x v="2122"/>
    </i>
    <i>
      <x v="3774"/>
    </i>
    <i r="1">
      <x v="2599"/>
    </i>
    <i>
      <x v="3775"/>
    </i>
    <i r="1">
      <x v="2117"/>
    </i>
    <i>
      <x v="3776"/>
    </i>
    <i r="1">
      <x v="180"/>
    </i>
    <i>
      <x v="3781"/>
    </i>
    <i r="1">
      <x v="2490"/>
    </i>
    <i>
      <x v="3787"/>
    </i>
    <i r="1">
      <x v="698"/>
    </i>
    <i>
      <x v="3795"/>
    </i>
    <i r="1">
      <x v="1207"/>
    </i>
    <i>
      <x v="3816"/>
    </i>
    <i r="1">
      <x v="2721"/>
    </i>
    <i>
      <x v="3817"/>
    </i>
    <i r="1">
      <x v="53"/>
    </i>
    <i>
      <x v="3821"/>
    </i>
    <i r="1">
      <x v="176"/>
    </i>
    <i>
      <x v="3823"/>
    </i>
    <i r="1">
      <x v="1332"/>
    </i>
    <i>
      <x v="3824"/>
    </i>
    <i r="1">
      <x v="586"/>
    </i>
    <i>
      <x v="3825"/>
    </i>
    <i r="1">
      <x v="737"/>
    </i>
    <i>
      <x v="3826"/>
    </i>
    <i r="1">
      <x v="1989"/>
    </i>
    <i>
      <x v="3828"/>
    </i>
    <i r="1">
      <x v="954"/>
    </i>
    <i>
      <x v="3829"/>
    </i>
    <i r="1">
      <x v="244"/>
    </i>
    <i>
      <x v="3831"/>
    </i>
    <i r="1">
      <x v="659"/>
    </i>
    <i>
      <x v="3833"/>
    </i>
    <i r="1">
      <x v="51"/>
    </i>
    <i>
      <x v="3836"/>
    </i>
    <i r="1">
      <x v="1823"/>
    </i>
    <i>
      <x v="3843"/>
    </i>
    <i r="1">
      <x v="355"/>
    </i>
    <i>
      <x v="3845"/>
    </i>
    <i r="1">
      <x v="884"/>
    </i>
    <i>
      <x v="3846"/>
    </i>
    <i r="1">
      <x v="2721"/>
    </i>
    <i>
      <x v="3849"/>
    </i>
    <i r="1">
      <x v="1782"/>
    </i>
    <i>
      <x v="3851"/>
    </i>
    <i r="1">
      <x v="2721"/>
    </i>
    <i>
      <x v="3852"/>
    </i>
    <i r="1">
      <x v="111"/>
    </i>
    <i>
      <x v="3858"/>
    </i>
    <i r="1">
      <x v="2721"/>
    </i>
    <i>
      <x v="3860"/>
    </i>
    <i r="1">
      <x v="1584"/>
    </i>
    <i>
      <x v="3866"/>
    </i>
    <i r="1">
      <x v="801"/>
    </i>
    <i>
      <x v="3874"/>
    </i>
    <i r="1">
      <x v="1529"/>
    </i>
    <i>
      <x v="3882"/>
    </i>
    <i r="1">
      <x v="1561"/>
    </i>
    <i>
      <x v="3883"/>
    </i>
    <i r="1">
      <x v="354"/>
    </i>
    <i>
      <x v="3895"/>
    </i>
    <i r="1">
      <x v="274"/>
    </i>
    <i>
      <x v="3897"/>
    </i>
    <i r="1">
      <x v="1028"/>
    </i>
    <i>
      <x v="3900"/>
    </i>
    <i r="1">
      <x v="871"/>
    </i>
    <i>
      <x v="3906"/>
    </i>
    <i r="1">
      <x v="1054"/>
    </i>
    <i>
      <x v="3909"/>
    </i>
    <i r="1">
      <x v="1270"/>
    </i>
    <i>
      <x v="3911"/>
    </i>
    <i r="1">
      <x v="1161"/>
    </i>
    <i>
      <x v="3912"/>
    </i>
    <i r="1">
      <x v="1921"/>
    </i>
    <i>
      <x v="3915"/>
    </i>
    <i r="1">
      <x v="884"/>
    </i>
    <i>
      <x v="3916"/>
    </i>
    <i r="1">
      <x v="1495"/>
    </i>
    <i>
      <x v="3919"/>
    </i>
    <i r="1">
      <x v="1664"/>
    </i>
    <i>
      <x v="3921"/>
    </i>
    <i r="1">
      <x v="589"/>
    </i>
    <i>
      <x v="3927"/>
    </i>
    <i r="1">
      <x v="111"/>
    </i>
    <i>
      <x v="3929"/>
    </i>
    <i r="1">
      <x v="1145"/>
    </i>
    <i>
      <x v="3930"/>
    </i>
    <i r="1">
      <x v="1435"/>
    </i>
    <i>
      <x v="3936"/>
    </i>
    <i r="1">
      <x v="2027"/>
    </i>
    <i>
      <x v="3937"/>
    </i>
    <i r="1">
      <x v="156"/>
    </i>
    <i>
      <x v="3942"/>
    </i>
    <i r="1">
      <x v="1321"/>
    </i>
    <i>
      <x v="3950"/>
    </i>
    <i r="1">
      <x v="67"/>
    </i>
    <i>
      <x v="3952"/>
    </i>
    <i r="1">
      <x v="892"/>
    </i>
    <i>
      <x v="3953"/>
    </i>
    <i r="1">
      <x v="1426"/>
    </i>
    <i>
      <x v="3954"/>
    </i>
    <i r="1">
      <x v="51"/>
    </i>
    <i>
      <x v="3961"/>
    </i>
    <i r="1">
      <x v="480"/>
    </i>
    <i>
      <x v="3962"/>
    </i>
    <i r="1">
      <x v="557"/>
    </i>
    <i>
      <x v="3967"/>
    </i>
    <i r="1">
      <x v="37"/>
    </i>
    <i>
      <x v="3970"/>
    </i>
    <i r="1">
      <x v="412"/>
    </i>
    <i>
      <x v="3973"/>
    </i>
    <i r="1">
      <x v="1593"/>
    </i>
    <i>
      <x v="3974"/>
    </i>
    <i r="1">
      <x v="1102"/>
    </i>
    <i>
      <x v="3975"/>
    </i>
    <i r="1">
      <x v="957"/>
    </i>
    <i>
      <x v="3976"/>
    </i>
    <i r="1">
      <x v="938"/>
    </i>
    <i>
      <x v="3977"/>
    </i>
    <i r="1">
      <x v="344"/>
    </i>
    <i>
      <x v="3979"/>
    </i>
    <i r="1">
      <x v="117"/>
    </i>
    <i>
      <x v="3986"/>
    </i>
    <i r="1">
      <x v="2165"/>
    </i>
    <i>
      <x v="3996"/>
    </i>
    <i r="1">
      <x v="136"/>
    </i>
    <i>
      <x v="3999"/>
    </i>
    <i r="1">
      <x/>
    </i>
    <i>
      <x v="4005"/>
    </i>
    <i r="1">
      <x v="1357"/>
    </i>
    <i>
      <x v="4009"/>
    </i>
    <i r="1">
      <x v="43"/>
    </i>
    <i>
      <x v="4010"/>
    </i>
    <i r="1">
      <x v="95"/>
    </i>
    <i>
      <x v="4015"/>
    </i>
    <i r="1">
      <x v="345"/>
    </i>
    <i>
      <x v="4019"/>
    </i>
    <i r="1">
      <x v="695"/>
    </i>
    <i>
      <x v="4026"/>
    </i>
    <i r="1">
      <x v="304"/>
    </i>
    <i>
      <x v="4029"/>
    </i>
    <i r="1">
      <x v="1576"/>
    </i>
    <i>
      <x v="4036"/>
    </i>
    <i r="1">
      <x v="1123"/>
    </i>
    <i>
      <x v="4041"/>
    </i>
    <i r="1">
      <x v="438"/>
    </i>
    <i>
      <x v="4042"/>
    </i>
    <i r="1">
      <x v="51"/>
    </i>
    <i>
      <x v="4047"/>
    </i>
    <i r="1">
      <x v="2721"/>
    </i>
    <i>
      <x v="4052"/>
    </i>
    <i r="1">
      <x v="1496"/>
    </i>
    <i>
      <x v="4053"/>
    </i>
    <i r="1">
      <x v="746"/>
    </i>
    <i>
      <x v="4054"/>
    </i>
    <i r="1">
      <x v="1977"/>
    </i>
    <i>
      <x v="4060"/>
    </i>
    <i r="1">
      <x v="2173"/>
    </i>
    <i>
      <x v="4063"/>
    </i>
    <i r="1">
      <x v="65"/>
    </i>
    <i>
      <x v="4066"/>
    </i>
    <i r="1">
      <x v="1326"/>
    </i>
    <i>
      <x v="4074"/>
    </i>
    <i r="1">
      <x v="35"/>
    </i>
    <i>
      <x v="4078"/>
    </i>
    <i r="1">
      <x v="1300"/>
    </i>
    <i>
      <x v="4082"/>
    </i>
    <i r="1">
      <x v="674"/>
    </i>
    <i>
      <x v="4088"/>
    </i>
    <i r="1">
      <x v="2106"/>
    </i>
    <i>
      <x v="4091"/>
    </i>
    <i r="1">
      <x v="1572"/>
    </i>
    <i>
      <x v="4092"/>
    </i>
    <i r="1">
      <x v="1614"/>
    </i>
    <i>
      <x v="4096"/>
    </i>
    <i r="1">
      <x v="738"/>
    </i>
    <i>
      <x v="4098"/>
    </i>
    <i r="1">
      <x v="341"/>
    </i>
    <i t="grand">
      <x/>
    </i>
  </rowItems>
  <colFields count="2">
    <field x="5"/>
    <field x="-2"/>
  </colFields>
  <colItems count="16"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6" hier="-1"/>
    <pageField fld="15" hier="-1"/>
  </pageFields>
  <dataFields count="4">
    <dataField name="Count of outcomes" fld="5" subtotal="count" baseField="0" baseItem="0"/>
    <dataField name="Sum of goal" fld="3" baseField="0" baseItem="0"/>
    <dataField name="Sum of pledged" fld="4" baseField="0" baseItem="0"/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8DA1D8-DA1D-48DB-9856-579AC439D17D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7" firstHeaderRow="1" firstDataRow="2" firstDataCol="1" rowPageCount="1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4" item="8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L1" zoomScale="95" zoomScaleNormal="95" workbookViewId="0">
      <selection activeCell="B3763" sqref="B3763"/>
    </sheetView>
  </sheetViews>
  <sheetFormatPr defaultColWidth="8.81640625" defaultRowHeight="14.5" x14ac:dyDescent="0.35"/>
  <cols>
    <col min="2" max="2" width="38.453125" style="9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6" width="41.1796875" customWidth="1"/>
    <col min="17" max="17" width="15.90625" bestFit="1" customWidth="1"/>
    <col min="18" max="18" width="22" bestFit="1" customWidth="1"/>
    <col min="19" max="19" width="20.54296875" bestFit="1" customWidth="1"/>
  </cols>
  <sheetData>
    <row r="1" spans="1:19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8311</v>
      </c>
      <c r="P1" s="1" t="s">
        <v>8312</v>
      </c>
      <c r="Q1" s="1" t="s">
        <v>8306</v>
      </c>
      <c r="R1" s="1" t="s">
        <v>8365</v>
      </c>
      <c r="S1" s="1" t="s">
        <v>8366</v>
      </c>
    </row>
    <row r="2" spans="1:19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8313</v>
      </c>
      <c r="P2" t="s">
        <v>8314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</row>
    <row r="3" spans="1:19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8313</v>
      </c>
      <c r="P3" t="s">
        <v>8314</v>
      </c>
      <c r="Q3">
        <f t="shared" ref="Q3:Q66" si="0">IFERROR(ROUND(E3/L3,2),0)</f>
        <v>185.48</v>
      </c>
      <c r="R3" s="14">
        <f t="shared" ref="R3:R66" si="1">(((J3/60)/60)/24)+DATE(1970,1,1)</f>
        <v>42766.600497685184</v>
      </c>
      <c r="S3" s="14">
        <f t="shared" ref="S3:S66" si="2">(((I3/60)/60)/24)+DATE(1970,1,1)</f>
        <v>42796.600497685184</v>
      </c>
    </row>
    <row r="4" spans="1:19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8313</v>
      </c>
      <c r="P4" t="s">
        <v>8314</v>
      </c>
      <c r="Q4">
        <f t="shared" si="0"/>
        <v>15</v>
      </c>
      <c r="R4" s="14">
        <f t="shared" si="1"/>
        <v>42405.702349537038</v>
      </c>
      <c r="S4" s="14">
        <f t="shared" si="2"/>
        <v>42415.702349537038</v>
      </c>
    </row>
    <row r="5" spans="1:19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8313</v>
      </c>
      <c r="P5" t="s">
        <v>8314</v>
      </c>
      <c r="Q5">
        <f t="shared" si="0"/>
        <v>69.27</v>
      </c>
      <c r="R5" s="14">
        <f t="shared" si="1"/>
        <v>41828.515127314815</v>
      </c>
      <c r="S5" s="14">
        <f t="shared" si="2"/>
        <v>41858.515127314815</v>
      </c>
    </row>
    <row r="6" spans="1:19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8313</v>
      </c>
      <c r="P6" t="s">
        <v>8314</v>
      </c>
      <c r="Q6">
        <f t="shared" si="0"/>
        <v>190.55</v>
      </c>
      <c r="R6" s="14">
        <f t="shared" si="1"/>
        <v>42327.834247685183</v>
      </c>
      <c r="S6" s="14">
        <f t="shared" si="2"/>
        <v>42357.834247685183</v>
      </c>
    </row>
    <row r="7" spans="1:19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8313</v>
      </c>
      <c r="P7" t="s">
        <v>8314</v>
      </c>
      <c r="Q7">
        <f t="shared" si="0"/>
        <v>93.4</v>
      </c>
      <c r="R7" s="14">
        <f t="shared" si="1"/>
        <v>42563.932951388888</v>
      </c>
      <c r="S7" s="14">
        <f t="shared" si="2"/>
        <v>42580.232638888891</v>
      </c>
    </row>
    <row r="8" spans="1:19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8313</v>
      </c>
      <c r="P8" t="s">
        <v>8314</v>
      </c>
      <c r="Q8">
        <f t="shared" si="0"/>
        <v>146.88</v>
      </c>
      <c r="R8" s="14">
        <f t="shared" si="1"/>
        <v>41794.072337962964</v>
      </c>
      <c r="S8" s="14">
        <f t="shared" si="2"/>
        <v>41804.072337962964</v>
      </c>
    </row>
    <row r="9" spans="1:19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8313</v>
      </c>
      <c r="P9" t="s">
        <v>8314</v>
      </c>
      <c r="Q9">
        <f t="shared" si="0"/>
        <v>159.82</v>
      </c>
      <c r="R9" s="14">
        <f t="shared" si="1"/>
        <v>42516.047071759262</v>
      </c>
      <c r="S9" s="14">
        <f t="shared" si="2"/>
        <v>42556.047071759262</v>
      </c>
    </row>
    <row r="10" spans="1:19" ht="29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8313</v>
      </c>
      <c r="P10" t="s">
        <v>8314</v>
      </c>
      <c r="Q10">
        <f t="shared" si="0"/>
        <v>291.79000000000002</v>
      </c>
      <c r="R10" s="14">
        <f t="shared" si="1"/>
        <v>42468.94458333333</v>
      </c>
      <c r="S10" s="14">
        <f t="shared" si="2"/>
        <v>42475.875</v>
      </c>
    </row>
    <row r="11" spans="1:19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8313</v>
      </c>
      <c r="P11" t="s">
        <v>8314</v>
      </c>
      <c r="Q11">
        <f t="shared" si="0"/>
        <v>31.5</v>
      </c>
      <c r="R11" s="14">
        <f t="shared" si="1"/>
        <v>42447.103518518517</v>
      </c>
      <c r="S11" s="14">
        <f t="shared" si="2"/>
        <v>42477.103518518517</v>
      </c>
    </row>
    <row r="12" spans="1:19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8313</v>
      </c>
      <c r="P12" t="s">
        <v>8314</v>
      </c>
      <c r="Q12">
        <f t="shared" si="0"/>
        <v>158.68</v>
      </c>
      <c r="R12" s="14">
        <f t="shared" si="1"/>
        <v>41780.068043981482</v>
      </c>
      <c r="S12" s="14">
        <f t="shared" si="2"/>
        <v>41815.068043981482</v>
      </c>
    </row>
    <row r="13" spans="1:19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8313</v>
      </c>
      <c r="P13" t="s">
        <v>8314</v>
      </c>
      <c r="Q13">
        <f t="shared" si="0"/>
        <v>80.33</v>
      </c>
      <c r="R13" s="14">
        <f t="shared" si="1"/>
        <v>42572.778495370367</v>
      </c>
      <c r="S13" s="14">
        <f t="shared" si="2"/>
        <v>42604.125</v>
      </c>
    </row>
    <row r="14" spans="1:19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8313</v>
      </c>
      <c r="P14" t="s">
        <v>8314</v>
      </c>
      <c r="Q14">
        <f t="shared" si="0"/>
        <v>59.96</v>
      </c>
      <c r="R14" s="14">
        <f t="shared" si="1"/>
        <v>41791.713252314818</v>
      </c>
      <c r="S14" s="14">
        <f t="shared" si="2"/>
        <v>41836.125</v>
      </c>
    </row>
    <row r="15" spans="1:19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8313</v>
      </c>
      <c r="P15" t="s">
        <v>8314</v>
      </c>
      <c r="Q15">
        <f t="shared" si="0"/>
        <v>109.78</v>
      </c>
      <c r="R15" s="14">
        <f t="shared" si="1"/>
        <v>42508.677187499998</v>
      </c>
      <c r="S15" s="14">
        <f t="shared" si="2"/>
        <v>42544.852083333331</v>
      </c>
    </row>
    <row r="16" spans="1:19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8313</v>
      </c>
      <c r="P16" t="s">
        <v>8314</v>
      </c>
      <c r="Q16">
        <f t="shared" si="0"/>
        <v>147.71</v>
      </c>
      <c r="R16" s="14">
        <f t="shared" si="1"/>
        <v>41808.02648148148</v>
      </c>
      <c r="S16" s="14">
        <f t="shared" si="2"/>
        <v>41833.582638888889</v>
      </c>
    </row>
    <row r="17" spans="1:19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8313</v>
      </c>
      <c r="P17" t="s">
        <v>8314</v>
      </c>
      <c r="Q17">
        <f t="shared" si="0"/>
        <v>21.76</v>
      </c>
      <c r="R17" s="14">
        <f t="shared" si="1"/>
        <v>42256.391875000001</v>
      </c>
      <c r="S17" s="14">
        <f t="shared" si="2"/>
        <v>42274.843055555553</v>
      </c>
    </row>
    <row r="18" spans="1:19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8313</v>
      </c>
      <c r="P18" t="s">
        <v>8314</v>
      </c>
      <c r="Q18">
        <f t="shared" si="0"/>
        <v>171.84</v>
      </c>
      <c r="R18" s="14">
        <f t="shared" si="1"/>
        <v>41760.796423611115</v>
      </c>
      <c r="S18" s="14">
        <f t="shared" si="2"/>
        <v>41806.229166666664</v>
      </c>
    </row>
    <row r="19" spans="1:19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8313</v>
      </c>
      <c r="P19" t="s">
        <v>8314</v>
      </c>
      <c r="Q19">
        <f t="shared" si="0"/>
        <v>41.94</v>
      </c>
      <c r="R19" s="14">
        <f t="shared" si="1"/>
        <v>41917.731736111113</v>
      </c>
      <c r="S19" s="14">
        <f t="shared" si="2"/>
        <v>41947.773402777777</v>
      </c>
    </row>
    <row r="20" spans="1:19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8313</v>
      </c>
      <c r="P20" t="s">
        <v>8314</v>
      </c>
      <c r="Q20">
        <f t="shared" si="0"/>
        <v>93.26</v>
      </c>
      <c r="R20" s="14">
        <f t="shared" si="1"/>
        <v>41869.542314814818</v>
      </c>
      <c r="S20" s="14">
        <f t="shared" si="2"/>
        <v>41899.542314814818</v>
      </c>
    </row>
    <row r="21" spans="1:19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8313</v>
      </c>
      <c r="P21" t="s">
        <v>8314</v>
      </c>
      <c r="Q21">
        <f t="shared" si="0"/>
        <v>56.14</v>
      </c>
      <c r="R21" s="14">
        <f t="shared" si="1"/>
        <v>42175.816365740742</v>
      </c>
      <c r="S21" s="14">
        <f t="shared" si="2"/>
        <v>42205.816365740742</v>
      </c>
    </row>
    <row r="22" spans="1:19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8313</v>
      </c>
      <c r="P22" t="s">
        <v>8314</v>
      </c>
      <c r="Q22">
        <f t="shared" si="0"/>
        <v>80.16</v>
      </c>
      <c r="R22" s="14">
        <f t="shared" si="1"/>
        <v>42200.758240740746</v>
      </c>
      <c r="S22" s="14">
        <f t="shared" si="2"/>
        <v>42260.758240740746</v>
      </c>
    </row>
    <row r="23" spans="1:19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8313</v>
      </c>
      <c r="P23" t="s">
        <v>8314</v>
      </c>
      <c r="Q23">
        <f t="shared" si="0"/>
        <v>199.9</v>
      </c>
      <c r="R23" s="14">
        <f t="shared" si="1"/>
        <v>41878.627187500002</v>
      </c>
      <c r="S23" s="14">
        <f t="shared" si="2"/>
        <v>41908.627187500002</v>
      </c>
    </row>
    <row r="24" spans="1:19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8313</v>
      </c>
      <c r="P24" t="s">
        <v>8314</v>
      </c>
      <c r="Q24">
        <f t="shared" si="0"/>
        <v>51.25</v>
      </c>
      <c r="R24" s="14">
        <f t="shared" si="1"/>
        <v>41989.91134259259</v>
      </c>
      <c r="S24" s="14">
        <f t="shared" si="2"/>
        <v>42005.332638888889</v>
      </c>
    </row>
    <row r="25" spans="1:19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8313</v>
      </c>
      <c r="P25" t="s">
        <v>8314</v>
      </c>
      <c r="Q25">
        <f t="shared" si="0"/>
        <v>103.04</v>
      </c>
      <c r="R25" s="14">
        <f t="shared" si="1"/>
        <v>42097.778946759259</v>
      </c>
      <c r="S25" s="14">
        <f t="shared" si="2"/>
        <v>42124.638888888891</v>
      </c>
    </row>
    <row r="26" spans="1:19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8313</v>
      </c>
      <c r="P26" t="s">
        <v>8314</v>
      </c>
      <c r="Q26">
        <f t="shared" si="0"/>
        <v>66.349999999999994</v>
      </c>
      <c r="R26" s="14">
        <f t="shared" si="1"/>
        <v>42229.820173611108</v>
      </c>
      <c r="S26" s="14">
        <f t="shared" si="2"/>
        <v>42262.818750000006</v>
      </c>
    </row>
    <row r="27" spans="1:19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8313</v>
      </c>
      <c r="P27" t="s">
        <v>8314</v>
      </c>
      <c r="Q27">
        <f t="shared" si="0"/>
        <v>57.14</v>
      </c>
      <c r="R27" s="14">
        <f t="shared" si="1"/>
        <v>42318.025011574078</v>
      </c>
      <c r="S27" s="14">
        <f t="shared" si="2"/>
        <v>42378.025011574078</v>
      </c>
    </row>
    <row r="28" spans="1:19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8313</v>
      </c>
      <c r="P28" t="s">
        <v>8314</v>
      </c>
      <c r="Q28">
        <f t="shared" si="0"/>
        <v>102.11</v>
      </c>
      <c r="R28" s="14">
        <f t="shared" si="1"/>
        <v>41828.515555555554</v>
      </c>
      <c r="S28" s="14">
        <f t="shared" si="2"/>
        <v>41868.515555555554</v>
      </c>
    </row>
    <row r="29" spans="1:19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8313</v>
      </c>
      <c r="P29" t="s">
        <v>8314</v>
      </c>
      <c r="Q29">
        <f t="shared" si="0"/>
        <v>148.97</v>
      </c>
      <c r="R29" s="14">
        <f t="shared" si="1"/>
        <v>41929.164733796293</v>
      </c>
      <c r="S29" s="14">
        <f t="shared" si="2"/>
        <v>41959.206400462965</v>
      </c>
    </row>
    <row r="30" spans="1:19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8313</v>
      </c>
      <c r="P30" t="s">
        <v>8314</v>
      </c>
      <c r="Q30">
        <f t="shared" si="0"/>
        <v>169.61</v>
      </c>
      <c r="R30" s="14">
        <f t="shared" si="1"/>
        <v>42324.96393518518</v>
      </c>
      <c r="S30" s="14">
        <f t="shared" si="2"/>
        <v>42354.96393518518</v>
      </c>
    </row>
    <row r="31" spans="1:19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8313</v>
      </c>
      <c r="P31" t="s">
        <v>8314</v>
      </c>
      <c r="Q31">
        <f t="shared" si="0"/>
        <v>31.62</v>
      </c>
      <c r="R31" s="14">
        <f t="shared" si="1"/>
        <v>41812.67324074074</v>
      </c>
      <c r="S31" s="14">
        <f t="shared" si="2"/>
        <v>41842.67324074074</v>
      </c>
    </row>
    <row r="32" spans="1:19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8313</v>
      </c>
      <c r="P32" t="s">
        <v>8314</v>
      </c>
      <c r="Q32">
        <f t="shared" si="0"/>
        <v>76.45</v>
      </c>
      <c r="R32" s="14">
        <f t="shared" si="1"/>
        <v>41842.292997685188</v>
      </c>
      <c r="S32" s="14">
        <f t="shared" si="2"/>
        <v>41872.292997685188</v>
      </c>
    </row>
    <row r="33" spans="1:19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8313</v>
      </c>
      <c r="P33" t="s">
        <v>8314</v>
      </c>
      <c r="Q33">
        <f t="shared" si="0"/>
        <v>13</v>
      </c>
      <c r="R33" s="14">
        <f t="shared" si="1"/>
        <v>42376.79206018518</v>
      </c>
      <c r="S33" s="14">
        <f t="shared" si="2"/>
        <v>42394.79206018518</v>
      </c>
    </row>
    <row r="34" spans="1:19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8313</v>
      </c>
      <c r="P34" t="s">
        <v>8314</v>
      </c>
      <c r="Q34">
        <f t="shared" si="0"/>
        <v>320.45</v>
      </c>
      <c r="R34" s="14">
        <f t="shared" si="1"/>
        <v>42461.627511574072</v>
      </c>
      <c r="S34" s="14">
        <f t="shared" si="2"/>
        <v>42503.165972222225</v>
      </c>
    </row>
    <row r="35" spans="1:19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8313</v>
      </c>
      <c r="P35" t="s">
        <v>8314</v>
      </c>
      <c r="Q35">
        <f t="shared" si="0"/>
        <v>83.75</v>
      </c>
      <c r="R35" s="14">
        <f t="shared" si="1"/>
        <v>42286.660891203705</v>
      </c>
      <c r="S35" s="14">
        <f t="shared" si="2"/>
        <v>42316.702557870376</v>
      </c>
    </row>
    <row r="36" spans="1:19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8313</v>
      </c>
      <c r="P36" t="s">
        <v>8314</v>
      </c>
      <c r="Q36">
        <f t="shared" si="0"/>
        <v>49.88</v>
      </c>
      <c r="R36" s="14">
        <f t="shared" si="1"/>
        <v>41841.321770833332</v>
      </c>
      <c r="S36" s="14">
        <f t="shared" si="2"/>
        <v>41856.321770833332</v>
      </c>
    </row>
    <row r="37" spans="1:19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8313</v>
      </c>
      <c r="P37" t="s">
        <v>8314</v>
      </c>
      <c r="Q37">
        <f t="shared" si="0"/>
        <v>59.46</v>
      </c>
      <c r="R37" s="14">
        <f t="shared" si="1"/>
        <v>42098.291828703703</v>
      </c>
      <c r="S37" s="14">
        <f t="shared" si="2"/>
        <v>42122</v>
      </c>
    </row>
    <row r="38" spans="1:19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8313</v>
      </c>
      <c r="P38" t="s">
        <v>8314</v>
      </c>
      <c r="Q38">
        <f t="shared" si="0"/>
        <v>193.84</v>
      </c>
      <c r="R38" s="14">
        <f t="shared" si="1"/>
        <v>42068.307002314818</v>
      </c>
      <c r="S38" s="14">
        <f t="shared" si="2"/>
        <v>42098.265335648146</v>
      </c>
    </row>
    <row r="39" spans="1:19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8313</v>
      </c>
      <c r="P39" t="s">
        <v>8314</v>
      </c>
      <c r="Q39">
        <f t="shared" si="0"/>
        <v>159.51</v>
      </c>
      <c r="R39" s="14">
        <f t="shared" si="1"/>
        <v>42032.693043981482</v>
      </c>
      <c r="S39" s="14">
        <f t="shared" si="2"/>
        <v>42062.693043981482</v>
      </c>
    </row>
    <row r="40" spans="1:19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8313</v>
      </c>
      <c r="P40" t="s">
        <v>8314</v>
      </c>
      <c r="Q40">
        <f t="shared" si="0"/>
        <v>41.68</v>
      </c>
      <c r="R40" s="14">
        <f t="shared" si="1"/>
        <v>41375.057222222218</v>
      </c>
      <c r="S40" s="14">
        <f t="shared" si="2"/>
        <v>41405.057222222218</v>
      </c>
    </row>
    <row r="41" spans="1:19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8313</v>
      </c>
      <c r="P41" t="s">
        <v>8314</v>
      </c>
      <c r="Q41">
        <f t="shared" si="0"/>
        <v>150.9</v>
      </c>
      <c r="R41" s="14">
        <f t="shared" si="1"/>
        <v>41754.047083333331</v>
      </c>
      <c r="S41" s="14">
        <f t="shared" si="2"/>
        <v>41784.957638888889</v>
      </c>
    </row>
    <row r="42" spans="1:19" ht="58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8313</v>
      </c>
      <c r="P42" t="s">
        <v>8314</v>
      </c>
      <c r="Q42">
        <f t="shared" si="0"/>
        <v>126.69</v>
      </c>
      <c r="R42" s="14">
        <f t="shared" si="1"/>
        <v>41789.21398148148</v>
      </c>
      <c r="S42" s="14">
        <f t="shared" si="2"/>
        <v>41809.166666666664</v>
      </c>
    </row>
    <row r="43" spans="1:19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8313</v>
      </c>
      <c r="P43" t="s">
        <v>8314</v>
      </c>
      <c r="Q43">
        <f t="shared" si="0"/>
        <v>105.26</v>
      </c>
      <c r="R43" s="14">
        <f t="shared" si="1"/>
        <v>41887.568912037037</v>
      </c>
      <c r="S43" s="14">
        <f t="shared" si="2"/>
        <v>41917.568912037037</v>
      </c>
    </row>
    <row r="44" spans="1:19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8313</v>
      </c>
      <c r="P44" t="s">
        <v>8314</v>
      </c>
      <c r="Q44">
        <f t="shared" si="0"/>
        <v>117.51</v>
      </c>
      <c r="R44" s="14">
        <f t="shared" si="1"/>
        <v>41971.639189814814</v>
      </c>
      <c r="S44" s="14">
        <f t="shared" si="2"/>
        <v>42001.639189814814</v>
      </c>
    </row>
    <row r="45" spans="1:19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8313</v>
      </c>
      <c r="P45" t="s">
        <v>8314</v>
      </c>
      <c r="Q45">
        <f t="shared" si="0"/>
        <v>117.36</v>
      </c>
      <c r="R45" s="14">
        <f t="shared" si="1"/>
        <v>41802.790347222224</v>
      </c>
      <c r="S45" s="14">
        <f t="shared" si="2"/>
        <v>41833</v>
      </c>
    </row>
    <row r="46" spans="1:19" ht="58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8313</v>
      </c>
      <c r="P46" t="s">
        <v>8314</v>
      </c>
      <c r="Q46">
        <f t="shared" si="0"/>
        <v>133.33000000000001</v>
      </c>
      <c r="R46" s="14">
        <f t="shared" si="1"/>
        <v>41874.098807870374</v>
      </c>
      <c r="S46" s="14">
        <f t="shared" si="2"/>
        <v>41919.098807870374</v>
      </c>
    </row>
    <row r="47" spans="1:19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8313</v>
      </c>
      <c r="P47" t="s">
        <v>8314</v>
      </c>
      <c r="Q47">
        <f t="shared" si="0"/>
        <v>98.36</v>
      </c>
      <c r="R47" s="14">
        <f t="shared" si="1"/>
        <v>42457.623923611114</v>
      </c>
      <c r="S47" s="14">
        <f t="shared" si="2"/>
        <v>42487.623923611114</v>
      </c>
    </row>
    <row r="48" spans="1:19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8313</v>
      </c>
      <c r="P48" t="s">
        <v>8314</v>
      </c>
      <c r="Q48">
        <f t="shared" si="0"/>
        <v>194.44</v>
      </c>
      <c r="R48" s="14">
        <f t="shared" si="1"/>
        <v>42323.964976851858</v>
      </c>
      <c r="S48" s="14">
        <f t="shared" si="2"/>
        <v>42353.964976851858</v>
      </c>
    </row>
    <row r="49" spans="1:19" ht="58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8313</v>
      </c>
      <c r="P49" t="s">
        <v>8314</v>
      </c>
      <c r="Q49">
        <f t="shared" si="0"/>
        <v>76.87</v>
      </c>
      <c r="R49" s="14">
        <f t="shared" si="1"/>
        <v>41932.819525462961</v>
      </c>
      <c r="S49" s="14">
        <f t="shared" si="2"/>
        <v>41992.861192129625</v>
      </c>
    </row>
    <row r="50" spans="1:19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8313</v>
      </c>
      <c r="P50" t="s">
        <v>8314</v>
      </c>
      <c r="Q50">
        <f t="shared" si="0"/>
        <v>56.82</v>
      </c>
      <c r="R50" s="14">
        <f t="shared" si="1"/>
        <v>42033.516898148147</v>
      </c>
      <c r="S50" s="14">
        <f t="shared" si="2"/>
        <v>42064.5</v>
      </c>
    </row>
    <row r="51" spans="1:19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8313</v>
      </c>
      <c r="P51" t="s">
        <v>8314</v>
      </c>
      <c r="Q51">
        <f t="shared" si="0"/>
        <v>137.93</v>
      </c>
      <c r="R51" s="14">
        <f t="shared" si="1"/>
        <v>42271.176446759258</v>
      </c>
      <c r="S51" s="14">
        <f t="shared" si="2"/>
        <v>42301.176446759258</v>
      </c>
    </row>
    <row r="52" spans="1:19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8313</v>
      </c>
      <c r="P52" t="s">
        <v>8314</v>
      </c>
      <c r="Q52">
        <f t="shared" si="0"/>
        <v>27.27</v>
      </c>
      <c r="R52" s="14">
        <f t="shared" si="1"/>
        <v>41995.752986111111</v>
      </c>
      <c r="S52" s="14">
        <f t="shared" si="2"/>
        <v>42034.708333333328</v>
      </c>
    </row>
    <row r="53" spans="1:19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8313</v>
      </c>
      <c r="P53" t="s">
        <v>8314</v>
      </c>
      <c r="Q53">
        <f t="shared" si="0"/>
        <v>118.34</v>
      </c>
      <c r="R53" s="14">
        <f t="shared" si="1"/>
        <v>42196.928668981483</v>
      </c>
      <c r="S53" s="14">
        <f t="shared" si="2"/>
        <v>42226.928668981483</v>
      </c>
    </row>
    <row r="54" spans="1:19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8313</v>
      </c>
      <c r="P54" t="s">
        <v>8314</v>
      </c>
      <c r="Q54">
        <f t="shared" si="0"/>
        <v>223.48</v>
      </c>
      <c r="R54" s="14">
        <f t="shared" si="1"/>
        <v>41807.701921296299</v>
      </c>
      <c r="S54" s="14">
        <f t="shared" si="2"/>
        <v>41837.701921296299</v>
      </c>
    </row>
    <row r="55" spans="1:19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8313</v>
      </c>
      <c r="P55" t="s">
        <v>8314</v>
      </c>
      <c r="Q55">
        <f t="shared" si="0"/>
        <v>28.11</v>
      </c>
      <c r="R55" s="14">
        <f t="shared" si="1"/>
        <v>41719.549131944441</v>
      </c>
      <c r="S55" s="14">
        <f t="shared" si="2"/>
        <v>41733.916666666664</v>
      </c>
    </row>
    <row r="56" spans="1:19" ht="58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8313</v>
      </c>
      <c r="P56" t="s">
        <v>8314</v>
      </c>
      <c r="Q56">
        <f t="shared" si="0"/>
        <v>194.23</v>
      </c>
      <c r="R56" s="14">
        <f t="shared" si="1"/>
        <v>42333.713206018518</v>
      </c>
      <c r="S56" s="14">
        <f t="shared" si="2"/>
        <v>42363.713206018518</v>
      </c>
    </row>
    <row r="57" spans="1:19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8313</v>
      </c>
      <c r="P57" t="s">
        <v>8314</v>
      </c>
      <c r="Q57">
        <f t="shared" si="0"/>
        <v>128.94999999999999</v>
      </c>
      <c r="R57" s="14">
        <f t="shared" si="1"/>
        <v>42496.968935185185</v>
      </c>
      <c r="S57" s="14">
        <f t="shared" si="2"/>
        <v>42517.968935185185</v>
      </c>
    </row>
    <row r="58" spans="1:19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8313</v>
      </c>
      <c r="P58" t="s">
        <v>8314</v>
      </c>
      <c r="Q58">
        <f t="shared" si="0"/>
        <v>49.32</v>
      </c>
      <c r="R58" s="14">
        <f t="shared" si="1"/>
        <v>42149.548888888887</v>
      </c>
      <c r="S58" s="14">
        <f t="shared" si="2"/>
        <v>42163.666666666672</v>
      </c>
    </row>
    <row r="59" spans="1:19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8313</v>
      </c>
      <c r="P59" t="s">
        <v>8314</v>
      </c>
      <c r="Q59">
        <f t="shared" si="0"/>
        <v>221.52</v>
      </c>
      <c r="R59" s="14">
        <f t="shared" si="1"/>
        <v>42089.83289351852</v>
      </c>
      <c r="S59" s="14">
        <f t="shared" si="2"/>
        <v>42119.83289351852</v>
      </c>
    </row>
    <row r="60" spans="1:19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8313</v>
      </c>
      <c r="P60" t="s">
        <v>8314</v>
      </c>
      <c r="Q60">
        <f t="shared" si="0"/>
        <v>137.21</v>
      </c>
      <c r="R60" s="14">
        <f t="shared" si="1"/>
        <v>41932.745046296295</v>
      </c>
      <c r="S60" s="14">
        <f t="shared" si="2"/>
        <v>41962.786712962959</v>
      </c>
    </row>
    <row r="61" spans="1:19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8313</v>
      </c>
      <c r="P61" t="s">
        <v>8314</v>
      </c>
      <c r="Q61">
        <f t="shared" si="0"/>
        <v>606.82000000000005</v>
      </c>
      <c r="R61" s="14">
        <f t="shared" si="1"/>
        <v>42230.23583333334</v>
      </c>
      <c r="S61" s="14">
        <f t="shared" si="2"/>
        <v>42261.875</v>
      </c>
    </row>
    <row r="62" spans="1:19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8313</v>
      </c>
      <c r="P62" t="s">
        <v>8315</v>
      </c>
      <c r="Q62">
        <f t="shared" si="0"/>
        <v>43.04</v>
      </c>
      <c r="R62" s="14">
        <f t="shared" si="1"/>
        <v>41701.901817129627</v>
      </c>
      <c r="S62" s="14">
        <f t="shared" si="2"/>
        <v>41721</v>
      </c>
    </row>
    <row r="63" spans="1:19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8313</v>
      </c>
      <c r="P63" t="s">
        <v>8315</v>
      </c>
      <c r="Q63">
        <f t="shared" si="0"/>
        <v>322.39</v>
      </c>
      <c r="R63" s="14">
        <f t="shared" si="1"/>
        <v>41409.814317129632</v>
      </c>
      <c r="S63" s="14">
        <f t="shared" si="2"/>
        <v>41431.814317129632</v>
      </c>
    </row>
    <row r="64" spans="1:19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8313</v>
      </c>
      <c r="P64" t="s">
        <v>8315</v>
      </c>
      <c r="Q64">
        <f t="shared" si="0"/>
        <v>96.71</v>
      </c>
      <c r="R64" s="14">
        <f t="shared" si="1"/>
        <v>41311.799513888887</v>
      </c>
      <c r="S64" s="14">
        <f t="shared" si="2"/>
        <v>41336.799513888887</v>
      </c>
    </row>
    <row r="65" spans="1:19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8313</v>
      </c>
      <c r="P65" t="s">
        <v>8315</v>
      </c>
      <c r="Q65">
        <f t="shared" si="0"/>
        <v>35.47</v>
      </c>
      <c r="R65" s="14">
        <f t="shared" si="1"/>
        <v>41612.912187499998</v>
      </c>
      <c r="S65" s="14">
        <f t="shared" si="2"/>
        <v>41636.207638888889</v>
      </c>
    </row>
    <row r="66" spans="1:19" ht="58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8313</v>
      </c>
      <c r="P66" t="s">
        <v>8315</v>
      </c>
      <c r="Q66">
        <f t="shared" si="0"/>
        <v>86.67</v>
      </c>
      <c r="R66" s="14">
        <f t="shared" si="1"/>
        <v>41433.01829861111</v>
      </c>
      <c r="S66" s="14">
        <f t="shared" si="2"/>
        <v>41463.01829861111</v>
      </c>
    </row>
    <row r="67" spans="1:19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8313</v>
      </c>
      <c r="P67" t="s">
        <v>8315</v>
      </c>
      <c r="Q67">
        <f t="shared" ref="Q67:Q130" si="3">IFERROR(ROUND(E67/L67,2),0)</f>
        <v>132.05000000000001</v>
      </c>
      <c r="R67" s="14">
        <f t="shared" ref="R67:R130" si="4">(((J67/60)/60)/24)+DATE(1970,1,1)</f>
        <v>41835.821226851855</v>
      </c>
      <c r="S67" s="14">
        <f t="shared" ref="S67:S130" si="5">(((I67/60)/60)/24)+DATE(1970,1,1)</f>
        <v>41862.249305555553</v>
      </c>
    </row>
    <row r="68" spans="1:19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8313</v>
      </c>
      <c r="P68" t="s">
        <v>8315</v>
      </c>
      <c r="Q68">
        <f t="shared" si="3"/>
        <v>91.23</v>
      </c>
      <c r="R68" s="14">
        <f t="shared" si="4"/>
        <v>42539.849768518514</v>
      </c>
      <c r="S68" s="14">
        <f t="shared" si="5"/>
        <v>42569.849768518514</v>
      </c>
    </row>
    <row r="69" spans="1:19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8313</v>
      </c>
      <c r="P69" t="s">
        <v>8315</v>
      </c>
      <c r="Q69">
        <f t="shared" si="3"/>
        <v>116.25</v>
      </c>
      <c r="R69" s="14">
        <f t="shared" si="4"/>
        <v>41075.583379629628</v>
      </c>
      <c r="S69" s="14">
        <f t="shared" si="5"/>
        <v>41105.583379629628</v>
      </c>
    </row>
    <row r="70" spans="1:19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8313</v>
      </c>
      <c r="P70" t="s">
        <v>8315</v>
      </c>
      <c r="Q70">
        <f t="shared" si="3"/>
        <v>21.19</v>
      </c>
      <c r="R70" s="14">
        <f t="shared" si="4"/>
        <v>41663.569340277776</v>
      </c>
      <c r="S70" s="14">
        <f t="shared" si="5"/>
        <v>41693.569340277776</v>
      </c>
    </row>
    <row r="71" spans="1:19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8313</v>
      </c>
      <c r="P71" t="s">
        <v>8315</v>
      </c>
      <c r="Q71">
        <f t="shared" si="3"/>
        <v>62.33</v>
      </c>
      <c r="R71" s="14">
        <f t="shared" si="4"/>
        <v>40786.187789351854</v>
      </c>
      <c r="S71" s="14">
        <f t="shared" si="5"/>
        <v>40818.290972222225</v>
      </c>
    </row>
    <row r="72" spans="1:19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8313</v>
      </c>
      <c r="P72" t="s">
        <v>8315</v>
      </c>
      <c r="Q72">
        <f t="shared" si="3"/>
        <v>37.409999999999997</v>
      </c>
      <c r="R72" s="14">
        <f t="shared" si="4"/>
        <v>40730.896354166667</v>
      </c>
      <c r="S72" s="14">
        <f t="shared" si="5"/>
        <v>40790.896354166667</v>
      </c>
    </row>
    <row r="73" spans="1:19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8313</v>
      </c>
      <c r="P73" t="s">
        <v>8315</v>
      </c>
      <c r="Q73">
        <f t="shared" si="3"/>
        <v>69.72</v>
      </c>
      <c r="R73" s="14">
        <f t="shared" si="4"/>
        <v>40997.271493055552</v>
      </c>
      <c r="S73" s="14">
        <f t="shared" si="5"/>
        <v>41057.271493055552</v>
      </c>
    </row>
    <row r="74" spans="1:19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8313</v>
      </c>
      <c r="P74" t="s">
        <v>8315</v>
      </c>
      <c r="Q74">
        <f t="shared" si="3"/>
        <v>58.17</v>
      </c>
      <c r="R74" s="14">
        <f t="shared" si="4"/>
        <v>41208.010196759256</v>
      </c>
      <c r="S74" s="14">
        <f t="shared" si="5"/>
        <v>41228</v>
      </c>
    </row>
    <row r="75" spans="1:19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8313</v>
      </c>
      <c r="P75" t="s">
        <v>8315</v>
      </c>
      <c r="Q75">
        <f t="shared" si="3"/>
        <v>50</v>
      </c>
      <c r="R75" s="14">
        <f t="shared" si="4"/>
        <v>40587.75675925926</v>
      </c>
      <c r="S75" s="14">
        <f t="shared" si="5"/>
        <v>40666.165972222225</v>
      </c>
    </row>
    <row r="76" spans="1:19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8313</v>
      </c>
      <c r="P76" t="s">
        <v>8315</v>
      </c>
      <c r="Q76">
        <f t="shared" si="3"/>
        <v>19.47</v>
      </c>
      <c r="R76" s="14">
        <f t="shared" si="4"/>
        <v>42360.487210648149</v>
      </c>
      <c r="S76" s="14">
        <f t="shared" si="5"/>
        <v>42390.487210648149</v>
      </c>
    </row>
    <row r="77" spans="1:19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8313</v>
      </c>
      <c r="P77" t="s">
        <v>8315</v>
      </c>
      <c r="Q77">
        <f t="shared" si="3"/>
        <v>85.96</v>
      </c>
      <c r="R77" s="14">
        <f t="shared" si="4"/>
        <v>41357.209166666667</v>
      </c>
      <c r="S77" s="14">
        <f t="shared" si="5"/>
        <v>41387.209166666667</v>
      </c>
    </row>
    <row r="78" spans="1:19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8313</v>
      </c>
      <c r="P78" t="s">
        <v>8315</v>
      </c>
      <c r="Q78">
        <f t="shared" si="3"/>
        <v>30.67</v>
      </c>
      <c r="R78" s="14">
        <f t="shared" si="4"/>
        <v>40844.691643518519</v>
      </c>
      <c r="S78" s="14">
        <f t="shared" si="5"/>
        <v>40904.733310185184</v>
      </c>
    </row>
    <row r="79" spans="1:19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8313</v>
      </c>
      <c r="P79" t="s">
        <v>8315</v>
      </c>
      <c r="Q79">
        <f t="shared" si="3"/>
        <v>60.38</v>
      </c>
      <c r="R79" s="14">
        <f t="shared" si="4"/>
        <v>40997.144872685189</v>
      </c>
      <c r="S79" s="14">
        <f t="shared" si="5"/>
        <v>41050.124305555553</v>
      </c>
    </row>
    <row r="80" spans="1:19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8313</v>
      </c>
      <c r="P80" t="s">
        <v>8315</v>
      </c>
      <c r="Q80">
        <f t="shared" si="3"/>
        <v>38.6</v>
      </c>
      <c r="R80" s="14">
        <f t="shared" si="4"/>
        <v>42604.730567129634</v>
      </c>
      <c r="S80" s="14">
        <f t="shared" si="5"/>
        <v>42614.730567129634</v>
      </c>
    </row>
    <row r="81" spans="1:19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8313</v>
      </c>
      <c r="P81" t="s">
        <v>8315</v>
      </c>
      <c r="Q81">
        <f t="shared" si="3"/>
        <v>40.270000000000003</v>
      </c>
      <c r="R81" s="14">
        <f t="shared" si="4"/>
        <v>41724.776539351849</v>
      </c>
      <c r="S81" s="14">
        <f t="shared" si="5"/>
        <v>41754.776539351849</v>
      </c>
    </row>
    <row r="82" spans="1:19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8313</v>
      </c>
      <c r="P82" t="s">
        <v>8315</v>
      </c>
      <c r="Q82">
        <f t="shared" si="3"/>
        <v>273.83</v>
      </c>
      <c r="R82" s="14">
        <f t="shared" si="4"/>
        <v>41583.083981481483</v>
      </c>
      <c r="S82" s="14">
        <f t="shared" si="5"/>
        <v>41618.083981481483</v>
      </c>
    </row>
    <row r="83" spans="1:19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8313</v>
      </c>
      <c r="P83" t="s">
        <v>8315</v>
      </c>
      <c r="Q83">
        <f t="shared" si="3"/>
        <v>53.04</v>
      </c>
      <c r="R83" s="14">
        <f t="shared" si="4"/>
        <v>41100.158877314818</v>
      </c>
      <c r="S83" s="14">
        <f t="shared" si="5"/>
        <v>41104.126388888886</v>
      </c>
    </row>
    <row r="84" spans="1:19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8313</v>
      </c>
      <c r="P84" t="s">
        <v>8315</v>
      </c>
      <c r="Q84">
        <f t="shared" si="3"/>
        <v>40.01</v>
      </c>
      <c r="R84" s="14">
        <f t="shared" si="4"/>
        <v>40795.820150462961</v>
      </c>
      <c r="S84" s="14">
        <f t="shared" si="5"/>
        <v>40825.820150462961</v>
      </c>
    </row>
    <row r="85" spans="1:19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8313</v>
      </c>
      <c r="P85" t="s">
        <v>8315</v>
      </c>
      <c r="Q85">
        <f t="shared" si="3"/>
        <v>15.77</v>
      </c>
      <c r="R85" s="14">
        <f t="shared" si="4"/>
        <v>42042.615613425922</v>
      </c>
      <c r="S85" s="14">
        <f t="shared" si="5"/>
        <v>42057.479166666672</v>
      </c>
    </row>
    <row r="86" spans="1:19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8313</v>
      </c>
      <c r="P86" t="s">
        <v>8315</v>
      </c>
      <c r="Q86">
        <f t="shared" si="3"/>
        <v>71.430000000000007</v>
      </c>
      <c r="R86" s="14">
        <f t="shared" si="4"/>
        <v>40648.757939814815</v>
      </c>
      <c r="S86" s="14">
        <f t="shared" si="5"/>
        <v>40678.757939814815</v>
      </c>
    </row>
    <row r="87" spans="1:19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8313</v>
      </c>
      <c r="P87" t="s">
        <v>8315</v>
      </c>
      <c r="Q87">
        <f t="shared" si="3"/>
        <v>71.709999999999994</v>
      </c>
      <c r="R87" s="14">
        <f t="shared" si="4"/>
        <v>40779.125428240739</v>
      </c>
      <c r="S87" s="14">
        <f t="shared" si="5"/>
        <v>40809.125428240739</v>
      </c>
    </row>
    <row r="88" spans="1:19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8313</v>
      </c>
      <c r="P88" t="s">
        <v>8315</v>
      </c>
      <c r="Q88">
        <f t="shared" si="3"/>
        <v>375.76</v>
      </c>
      <c r="R88" s="14">
        <f t="shared" si="4"/>
        <v>42291.556076388893</v>
      </c>
      <c r="S88" s="14">
        <f t="shared" si="5"/>
        <v>42365.59774305555</v>
      </c>
    </row>
    <row r="89" spans="1:19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8313</v>
      </c>
      <c r="P89" t="s">
        <v>8315</v>
      </c>
      <c r="Q89">
        <f t="shared" si="3"/>
        <v>104.6</v>
      </c>
      <c r="R89" s="14">
        <f t="shared" si="4"/>
        <v>40322.53938657407</v>
      </c>
      <c r="S89" s="14">
        <f t="shared" si="5"/>
        <v>40332.070138888892</v>
      </c>
    </row>
    <row r="90" spans="1:19" ht="58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8313</v>
      </c>
      <c r="P90" t="s">
        <v>8315</v>
      </c>
      <c r="Q90">
        <f t="shared" si="3"/>
        <v>60</v>
      </c>
      <c r="R90" s="14">
        <f t="shared" si="4"/>
        <v>41786.65892361111</v>
      </c>
      <c r="S90" s="14">
        <f t="shared" si="5"/>
        <v>41812.65892361111</v>
      </c>
    </row>
    <row r="91" spans="1:19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8313</v>
      </c>
      <c r="P91" t="s">
        <v>8315</v>
      </c>
      <c r="Q91">
        <f t="shared" si="3"/>
        <v>123.29</v>
      </c>
      <c r="R91" s="14">
        <f t="shared" si="4"/>
        <v>41402.752222222225</v>
      </c>
      <c r="S91" s="14">
        <f t="shared" si="5"/>
        <v>41427.752222222225</v>
      </c>
    </row>
    <row r="92" spans="1:19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8313</v>
      </c>
      <c r="P92" t="s">
        <v>8315</v>
      </c>
      <c r="Q92">
        <f t="shared" si="3"/>
        <v>31.38</v>
      </c>
      <c r="R92" s="14">
        <f t="shared" si="4"/>
        <v>40706.297442129631</v>
      </c>
      <c r="S92" s="14">
        <f t="shared" si="5"/>
        <v>40736.297442129631</v>
      </c>
    </row>
    <row r="93" spans="1:19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8313</v>
      </c>
      <c r="P93" t="s">
        <v>8315</v>
      </c>
      <c r="Q93">
        <f t="shared" si="3"/>
        <v>78.260000000000005</v>
      </c>
      <c r="R93" s="14">
        <f t="shared" si="4"/>
        <v>40619.402361111112</v>
      </c>
      <c r="S93" s="14">
        <f t="shared" si="5"/>
        <v>40680.402361111112</v>
      </c>
    </row>
    <row r="94" spans="1:19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8313</v>
      </c>
      <c r="P94" t="s">
        <v>8315</v>
      </c>
      <c r="Q94">
        <f t="shared" si="3"/>
        <v>122.33</v>
      </c>
      <c r="R94" s="14">
        <f t="shared" si="4"/>
        <v>42721.198877314819</v>
      </c>
      <c r="S94" s="14">
        <f t="shared" si="5"/>
        <v>42767.333333333328</v>
      </c>
    </row>
    <row r="95" spans="1:19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8313</v>
      </c>
      <c r="P95" t="s">
        <v>8315</v>
      </c>
      <c r="Q95">
        <f t="shared" si="3"/>
        <v>73.73</v>
      </c>
      <c r="R95" s="14">
        <f t="shared" si="4"/>
        <v>41065.858067129629</v>
      </c>
      <c r="S95" s="14">
        <f t="shared" si="5"/>
        <v>41093.875</v>
      </c>
    </row>
    <row r="96" spans="1:19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8313</v>
      </c>
      <c r="P96" t="s">
        <v>8315</v>
      </c>
      <c r="Q96">
        <f t="shared" si="3"/>
        <v>21.67</v>
      </c>
      <c r="R96" s="14">
        <f t="shared" si="4"/>
        <v>41716.717847222222</v>
      </c>
      <c r="S96" s="14">
        <f t="shared" si="5"/>
        <v>41736.717847222222</v>
      </c>
    </row>
    <row r="97" spans="1:19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8313</v>
      </c>
      <c r="P97" t="s">
        <v>8315</v>
      </c>
      <c r="Q97">
        <f t="shared" si="3"/>
        <v>21.9</v>
      </c>
      <c r="R97" s="14">
        <f t="shared" si="4"/>
        <v>40935.005104166667</v>
      </c>
      <c r="S97" s="14">
        <f t="shared" si="5"/>
        <v>40965.005104166667</v>
      </c>
    </row>
    <row r="98" spans="1:19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8313</v>
      </c>
      <c r="P98" t="s">
        <v>8315</v>
      </c>
      <c r="Q98">
        <f t="shared" si="3"/>
        <v>50.59</v>
      </c>
      <c r="R98" s="14">
        <f t="shared" si="4"/>
        <v>40324.662511574075</v>
      </c>
      <c r="S98" s="14">
        <f t="shared" si="5"/>
        <v>40391.125</v>
      </c>
    </row>
    <row r="99" spans="1:19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8313</v>
      </c>
      <c r="P99" t="s">
        <v>8315</v>
      </c>
      <c r="Q99">
        <f t="shared" si="3"/>
        <v>53.13</v>
      </c>
      <c r="R99" s="14">
        <f t="shared" si="4"/>
        <v>40706.135208333333</v>
      </c>
      <c r="S99" s="14">
        <f t="shared" si="5"/>
        <v>40736.135208333333</v>
      </c>
    </row>
    <row r="100" spans="1:19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8313</v>
      </c>
      <c r="P100" t="s">
        <v>8315</v>
      </c>
      <c r="Q100">
        <f t="shared" si="3"/>
        <v>56.67</v>
      </c>
      <c r="R100" s="14">
        <f t="shared" si="4"/>
        <v>41214.79483796296</v>
      </c>
      <c r="S100" s="14">
        <f t="shared" si="5"/>
        <v>41250.979166666664</v>
      </c>
    </row>
    <row r="101" spans="1:19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8313</v>
      </c>
      <c r="P101" t="s">
        <v>8315</v>
      </c>
      <c r="Q101">
        <f t="shared" si="3"/>
        <v>40.78</v>
      </c>
      <c r="R101" s="14">
        <f t="shared" si="4"/>
        <v>41631.902766203704</v>
      </c>
      <c r="S101" s="14">
        <f t="shared" si="5"/>
        <v>41661.902766203704</v>
      </c>
    </row>
    <row r="102" spans="1:19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8313</v>
      </c>
      <c r="P102" t="s">
        <v>8315</v>
      </c>
      <c r="Q102">
        <f t="shared" si="3"/>
        <v>192.31</v>
      </c>
      <c r="R102" s="14">
        <f t="shared" si="4"/>
        <v>41197.753310185188</v>
      </c>
      <c r="S102" s="14">
        <f t="shared" si="5"/>
        <v>41217.794976851852</v>
      </c>
    </row>
    <row r="103" spans="1:19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8313</v>
      </c>
      <c r="P103" t="s">
        <v>8315</v>
      </c>
      <c r="Q103">
        <f t="shared" si="3"/>
        <v>100</v>
      </c>
      <c r="R103" s="14">
        <f t="shared" si="4"/>
        <v>41274.776736111111</v>
      </c>
      <c r="S103" s="14">
        <f t="shared" si="5"/>
        <v>41298.776736111111</v>
      </c>
    </row>
    <row r="104" spans="1:19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8313</v>
      </c>
      <c r="P104" t="s">
        <v>8315</v>
      </c>
      <c r="Q104">
        <f t="shared" si="3"/>
        <v>117.92</v>
      </c>
      <c r="R104" s="14">
        <f t="shared" si="4"/>
        <v>40505.131168981483</v>
      </c>
      <c r="S104" s="14">
        <f t="shared" si="5"/>
        <v>40535.131168981483</v>
      </c>
    </row>
    <row r="105" spans="1:19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8313</v>
      </c>
      <c r="P105" t="s">
        <v>8315</v>
      </c>
      <c r="Q105">
        <f t="shared" si="3"/>
        <v>27.9</v>
      </c>
      <c r="R105" s="14">
        <f t="shared" si="4"/>
        <v>41682.805902777778</v>
      </c>
      <c r="S105" s="14">
        <f t="shared" si="5"/>
        <v>41705.805902777778</v>
      </c>
    </row>
    <row r="106" spans="1:19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8313</v>
      </c>
      <c r="P106" t="s">
        <v>8315</v>
      </c>
      <c r="Q106">
        <f t="shared" si="3"/>
        <v>60</v>
      </c>
      <c r="R106" s="14">
        <f t="shared" si="4"/>
        <v>40612.695208333331</v>
      </c>
      <c r="S106" s="14">
        <f t="shared" si="5"/>
        <v>40636.041666666664</v>
      </c>
    </row>
    <row r="107" spans="1:19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8313</v>
      </c>
      <c r="P107" t="s">
        <v>8315</v>
      </c>
      <c r="Q107">
        <f t="shared" si="3"/>
        <v>39.380000000000003</v>
      </c>
      <c r="R107" s="14">
        <f t="shared" si="4"/>
        <v>42485.724768518514</v>
      </c>
      <c r="S107" s="14">
        <f t="shared" si="5"/>
        <v>42504</v>
      </c>
    </row>
    <row r="108" spans="1:19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8313</v>
      </c>
      <c r="P108" t="s">
        <v>8315</v>
      </c>
      <c r="Q108">
        <f t="shared" si="3"/>
        <v>186.11</v>
      </c>
      <c r="R108" s="14">
        <f t="shared" si="4"/>
        <v>40987.776631944449</v>
      </c>
      <c r="S108" s="14">
        <f t="shared" si="5"/>
        <v>41001.776631944449</v>
      </c>
    </row>
    <row r="109" spans="1:19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8313</v>
      </c>
      <c r="P109" t="s">
        <v>8315</v>
      </c>
      <c r="Q109">
        <f t="shared" si="3"/>
        <v>111.38</v>
      </c>
      <c r="R109" s="14">
        <f t="shared" si="4"/>
        <v>40635.982488425929</v>
      </c>
      <c r="S109" s="14">
        <f t="shared" si="5"/>
        <v>40657.982488425929</v>
      </c>
    </row>
    <row r="110" spans="1:19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8313</v>
      </c>
      <c r="P110" t="s">
        <v>8315</v>
      </c>
      <c r="Q110">
        <f t="shared" si="3"/>
        <v>78.72</v>
      </c>
      <c r="R110" s="14">
        <f t="shared" si="4"/>
        <v>41365.613078703704</v>
      </c>
      <c r="S110" s="14">
        <f t="shared" si="5"/>
        <v>41425.613078703704</v>
      </c>
    </row>
    <row r="111" spans="1:19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8313</v>
      </c>
      <c r="P111" t="s">
        <v>8315</v>
      </c>
      <c r="Q111">
        <f t="shared" si="3"/>
        <v>46.7</v>
      </c>
      <c r="R111" s="14">
        <f t="shared" si="4"/>
        <v>40570.025810185187</v>
      </c>
      <c r="S111" s="14">
        <f t="shared" si="5"/>
        <v>40600.025810185187</v>
      </c>
    </row>
    <row r="112" spans="1:19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8313</v>
      </c>
      <c r="P112" t="s">
        <v>8315</v>
      </c>
      <c r="Q112">
        <f t="shared" si="3"/>
        <v>65.38</v>
      </c>
      <c r="R112" s="14">
        <f t="shared" si="4"/>
        <v>41557.949687500004</v>
      </c>
      <c r="S112" s="14">
        <f t="shared" si="5"/>
        <v>41592.249305555553</v>
      </c>
    </row>
    <row r="113" spans="1:19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8313</v>
      </c>
      <c r="P113" t="s">
        <v>8315</v>
      </c>
      <c r="Q113">
        <f t="shared" si="3"/>
        <v>102.08</v>
      </c>
      <c r="R113" s="14">
        <f t="shared" si="4"/>
        <v>42125.333182870367</v>
      </c>
      <c r="S113" s="14">
        <f t="shared" si="5"/>
        <v>42155.333182870367</v>
      </c>
    </row>
    <row r="114" spans="1:19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8313</v>
      </c>
      <c r="P114" t="s">
        <v>8315</v>
      </c>
      <c r="Q114">
        <f t="shared" si="3"/>
        <v>64.2</v>
      </c>
      <c r="R114" s="14">
        <f t="shared" si="4"/>
        <v>41718.043032407404</v>
      </c>
      <c r="S114" s="14">
        <f t="shared" si="5"/>
        <v>41742.083333333336</v>
      </c>
    </row>
    <row r="115" spans="1:19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8313</v>
      </c>
      <c r="P115" t="s">
        <v>8315</v>
      </c>
      <c r="Q115">
        <f t="shared" si="3"/>
        <v>90.38</v>
      </c>
      <c r="R115" s="14">
        <f t="shared" si="4"/>
        <v>40753.758425925924</v>
      </c>
      <c r="S115" s="14">
        <f t="shared" si="5"/>
        <v>40761.625</v>
      </c>
    </row>
    <row r="116" spans="1:19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8313</v>
      </c>
      <c r="P116" t="s">
        <v>8315</v>
      </c>
      <c r="Q116">
        <f t="shared" si="3"/>
        <v>88.57</v>
      </c>
      <c r="R116" s="14">
        <f t="shared" si="4"/>
        <v>40861.27416666667</v>
      </c>
      <c r="S116" s="14">
        <f t="shared" si="5"/>
        <v>40921.27416666667</v>
      </c>
    </row>
    <row r="117" spans="1:19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8313</v>
      </c>
      <c r="P117" t="s">
        <v>8315</v>
      </c>
      <c r="Q117">
        <f t="shared" si="3"/>
        <v>28.73</v>
      </c>
      <c r="R117" s="14">
        <f t="shared" si="4"/>
        <v>40918.738935185182</v>
      </c>
      <c r="S117" s="14">
        <f t="shared" si="5"/>
        <v>40943.738935185182</v>
      </c>
    </row>
    <row r="118" spans="1:19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8313</v>
      </c>
      <c r="P118" t="s">
        <v>8315</v>
      </c>
      <c r="Q118">
        <f t="shared" si="3"/>
        <v>69.790000000000006</v>
      </c>
      <c r="R118" s="14">
        <f t="shared" si="4"/>
        <v>40595.497164351851</v>
      </c>
      <c r="S118" s="14">
        <f t="shared" si="5"/>
        <v>40641.455497685187</v>
      </c>
    </row>
    <row r="119" spans="1:19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8313</v>
      </c>
      <c r="P119" t="s">
        <v>8315</v>
      </c>
      <c r="Q119">
        <f t="shared" si="3"/>
        <v>167.49</v>
      </c>
      <c r="R119" s="14">
        <f t="shared" si="4"/>
        <v>40248.834999999999</v>
      </c>
      <c r="S119" s="14">
        <f t="shared" si="5"/>
        <v>40338.791666666664</v>
      </c>
    </row>
    <row r="120" spans="1:19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8313</v>
      </c>
      <c r="P120" t="s">
        <v>8315</v>
      </c>
      <c r="Q120">
        <f t="shared" si="3"/>
        <v>144.91</v>
      </c>
      <c r="R120" s="14">
        <f t="shared" si="4"/>
        <v>40723.053657407407</v>
      </c>
      <c r="S120" s="14">
        <f t="shared" si="5"/>
        <v>40753.053657407407</v>
      </c>
    </row>
    <row r="121" spans="1:19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8313</v>
      </c>
      <c r="P121" t="s">
        <v>8315</v>
      </c>
      <c r="Q121">
        <f t="shared" si="3"/>
        <v>91.84</v>
      </c>
      <c r="R121" s="14">
        <f t="shared" si="4"/>
        <v>40739.069282407407</v>
      </c>
      <c r="S121" s="14">
        <f t="shared" si="5"/>
        <v>40768.958333333336</v>
      </c>
    </row>
    <row r="122" spans="1:19" ht="58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8313</v>
      </c>
      <c r="P122" t="s">
        <v>8316</v>
      </c>
      <c r="Q122">
        <f t="shared" si="3"/>
        <v>10</v>
      </c>
      <c r="R122" s="14">
        <f t="shared" si="4"/>
        <v>42616.049849537041</v>
      </c>
      <c r="S122" s="14">
        <f t="shared" si="5"/>
        <v>42646.049849537041</v>
      </c>
    </row>
    <row r="123" spans="1:19" ht="58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8313</v>
      </c>
      <c r="P123" t="s">
        <v>8316</v>
      </c>
      <c r="Q123">
        <f t="shared" si="3"/>
        <v>1</v>
      </c>
      <c r="R123" s="14">
        <f t="shared" si="4"/>
        <v>42096.704976851848</v>
      </c>
      <c r="S123" s="14">
        <f t="shared" si="5"/>
        <v>42112.427777777775</v>
      </c>
    </row>
    <row r="124" spans="1:19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8313</v>
      </c>
      <c r="P124" t="s">
        <v>8316</v>
      </c>
      <c r="Q124">
        <f t="shared" si="3"/>
        <v>0</v>
      </c>
      <c r="R124" s="14">
        <f t="shared" si="4"/>
        <v>42593.431793981479</v>
      </c>
      <c r="S124" s="14">
        <f t="shared" si="5"/>
        <v>42653.431793981479</v>
      </c>
    </row>
    <row r="125" spans="1:19" ht="58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8313</v>
      </c>
      <c r="P125" t="s">
        <v>8316</v>
      </c>
      <c r="Q125">
        <f t="shared" si="3"/>
        <v>25.17</v>
      </c>
      <c r="R125" s="14">
        <f t="shared" si="4"/>
        <v>41904.781990740739</v>
      </c>
      <c r="S125" s="14">
        <f t="shared" si="5"/>
        <v>41940.916666666664</v>
      </c>
    </row>
    <row r="126" spans="1:19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8313</v>
      </c>
      <c r="P126" t="s">
        <v>8316</v>
      </c>
      <c r="Q126">
        <f t="shared" si="3"/>
        <v>0</v>
      </c>
      <c r="R126" s="14">
        <f t="shared" si="4"/>
        <v>42114.928726851853</v>
      </c>
      <c r="S126" s="14">
        <f t="shared" si="5"/>
        <v>42139.928726851853</v>
      </c>
    </row>
    <row r="127" spans="1:19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8313</v>
      </c>
      <c r="P127" t="s">
        <v>8316</v>
      </c>
      <c r="Q127">
        <f t="shared" si="3"/>
        <v>11.67</v>
      </c>
      <c r="R127" s="14">
        <f t="shared" si="4"/>
        <v>42709.993981481486</v>
      </c>
      <c r="S127" s="14">
        <f t="shared" si="5"/>
        <v>42769.993981481486</v>
      </c>
    </row>
    <row r="128" spans="1:19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8313</v>
      </c>
      <c r="P128" t="s">
        <v>8316</v>
      </c>
      <c r="Q128">
        <f t="shared" si="3"/>
        <v>106.69</v>
      </c>
      <c r="R128" s="14">
        <f t="shared" si="4"/>
        <v>42135.589548611111</v>
      </c>
      <c r="S128" s="14">
        <f t="shared" si="5"/>
        <v>42166.083333333328</v>
      </c>
    </row>
    <row r="129" spans="1:19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8313</v>
      </c>
      <c r="P129" t="s">
        <v>8316</v>
      </c>
      <c r="Q129">
        <f t="shared" si="3"/>
        <v>47.5</v>
      </c>
      <c r="R129" s="14">
        <f t="shared" si="4"/>
        <v>42067.62431712963</v>
      </c>
      <c r="S129" s="14">
        <f t="shared" si="5"/>
        <v>42097.582650462966</v>
      </c>
    </row>
    <row r="130" spans="1:19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8313</v>
      </c>
      <c r="P130" t="s">
        <v>8316</v>
      </c>
      <c r="Q130">
        <f t="shared" si="3"/>
        <v>311.17</v>
      </c>
      <c r="R130" s="14">
        <f t="shared" si="4"/>
        <v>42628.22792824074</v>
      </c>
      <c r="S130" s="14">
        <f t="shared" si="5"/>
        <v>42663.22792824074</v>
      </c>
    </row>
    <row r="131" spans="1:19" ht="58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8313</v>
      </c>
      <c r="P131" t="s">
        <v>8316</v>
      </c>
      <c r="Q131">
        <f t="shared" ref="Q131:Q194" si="6">IFERROR(ROUND(E131/L131,2),0)</f>
        <v>0</v>
      </c>
      <c r="R131" s="14">
        <f t="shared" ref="R131:R194" si="7">(((J131/60)/60)/24)+DATE(1970,1,1)</f>
        <v>41882.937303240738</v>
      </c>
      <c r="S131" s="14">
        <f t="shared" ref="S131:S194" si="8">(((I131/60)/60)/24)+DATE(1970,1,1)</f>
        <v>41942.937303240738</v>
      </c>
    </row>
    <row r="132" spans="1:19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8313</v>
      </c>
      <c r="P132" t="s">
        <v>8316</v>
      </c>
      <c r="Q132">
        <f t="shared" si="6"/>
        <v>0</v>
      </c>
      <c r="R132" s="14">
        <f t="shared" si="7"/>
        <v>41778.915416666663</v>
      </c>
      <c r="S132" s="14">
        <f t="shared" si="8"/>
        <v>41806.844444444447</v>
      </c>
    </row>
    <row r="133" spans="1:19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8313</v>
      </c>
      <c r="P133" t="s">
        <v>8316</v>
      </c>
      <c r="Q133">
        <f t="shared" si="6"/>
        <v>0</v>
      </c>
      <c r="R133" s="14">
        <f t="shared" si="7"/>
        <v>42541.837511574078</v>
      </c>
      <c r="S133" s="14">
        <f t="shared" si="8"/>
        <v>42557</v>
      </c>
    </row>
    <row r="134" spans="1:19" ht="58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8313</v>
      </c>
      <c r="P134" t="s">
        <v>8316</v>
      </c>
      <c r="Q134">
        <f t="shared" si="6"/>
        <v>94.51</v>
      </c>
      <c r="R134" s="14">
        <f t="shared" si="7"/>
        <v>41905.812581018516</v>
      </c>
      <c r="S134" s="14">
        <f t="shared" si="8"/>
        <v>41950.854247685187</v>
      </c>
    </row>
    <row r="135" spans="1:19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8313</v>
      </c>
      <c r="P135" t="s">
        <v>8316</v>
      </c>
      <c r="Q135">
        <f t="shared" si="6"/>
        <v>0</v>
      </c>
      <c r="R135" s="14">
        <f t="shared" si="7"/>
        <v>42491.80768518518</v>
      </c>
      <c r="S135" s="14">
        <f t="shared" si="8"/>
        <v>42521.729861111111</v>
      </c>
    </row>
    <row r="136" spans="1:19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8313</v>
      </c>
      <c r="P136" t="s">
        <v>8316</v>
      </c>
      <c r="Q136">
        <f t="shared" si="6"/>
        <v>0</v>
      </c>
      <c r="R136" s="14">
        <f t="shared" si="7"/>
        <v>42221.909930555557</v>
      </c>
      <c r="S136" s="14">
        <f t="shared" si="8"/>
        <v>42251.708333333328</v>
      </c>
    </row>
    <row r="137" spans="1:19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8313</v>
      </c>
      <c r="P137" t="s">
        <v>8316</v>
      </c>
      <c r="Q137">
        <f t="shared" si="6"/>
        <v>80.599999999999994</v>
      </c>
      <c r="R137" s="14">
        <f t="shared" si="7"/>
        <v>41788.381909722222</v>
      </c>
      <c r="S137" s="14">
        <f t="shared" si="8"/>
        <v>41821.791666666664</v>
      </c>
    </row>
    <row r="138" spans="1:19" ht="58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8313</v>
      </c>
      <c r="P138" t="s">
        <v>8316</v>
      </c>
      <c r="Q138">
        <f t="shared" si="6"/>
        <v>0</v>
      </c>
      <c r="R138" s="14">
        <f t="shared" si="7"/>
        <v>42096.410115740742</v>
      </c>
      <c r="S138" s="14">
        <f t="shared" si="8"/>
        <v>42140.427777777775</v>
      </c>
    </row>
    <row r="139" spans="1:19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8313</v>
      </c>
      <c r="P139" t="s">
        <v>8316</v>
      </c>
      <c r="Q139">
        <f t="shared" si="6"/>
        <v>0</v>
      </c>
      <c r="R139" s="14">
        <f t="shared" si="7"/>
        <v>42239.573993055557</v>
      </c>
      <c r="S139" s="14">
        <f t="shared" si="8"/>
        <v>42289.573993055557</v>
      </c>
    </row>
    <row r="140" spans="1:19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8313</v>
      </c>
      <c r="P140" t="s">
        <v>8316</v>
      </c>
      <c r="Q140">
        <f t="shared" si="6"/>
        <v>81.239999999999995</v>
      </c>
      <c r="R140" s="14">
        <f t="shared" si="7"/>
        <v>42186.257418981477</v>
      </c>
      <c r="S140" s="14">
        <f t="shared" si="8"/>
        <v>42217.207638888889</v>
      </c>
    </row>
    <row r="141" spans="1:19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8313</v>
      </c>
      <c r="P141" t="s">
        <v>8316</v>
      </c>
      <c r="Q141">
        <f t="shared" si="6"/>
        <v>500</v>
      </c>
      <c r="R141" s="14">
        <f t="shared" si="7"/>
        <v>42187.920972222222</v>
      </c>
      <c r="S141" s="14">
        <f t="shared" si="8"/>
        <v>42197.920972222222</v>
      </c>
    </row>
    <row r="142" spans="1:19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8313</v>
      </c>
      <c r="P142" t="s">
        <v>8316</v>
      </c>
      <c r="Q142">
        <f t="shared" si="6"/>
        <v>0</v>
      </c>
      <c r="R142" s="14">
        <f t="shared" si="7"/>
        <v>42053.198287037041</v>
      </c>
      <c r="S142" s="14">
        <f t="shared" si="8"/>
        <v>42083.15662037037</v>
      </c>
    </row>
    <row r="143" spans="1:19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8313</v>
      </c>
      <c r="P143" t="s">
        <v>8316</v>
      </c>
      <c r="Q143">
        <f t="shared" si="6"/>
        <v>46.18</v>
      </c>
      <c r="R143" s="14">
        <f t="shared" si="7"/>
        <v>42110.153043981481</v>
      </c>
      <c r="S143" s="14">
        <f t="shared" si="8"/>
        <v>42155.153043981481</v>
      </c>
    </row>
    <row r="144" spans="1:19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8313</v>
      </c>
      <c r="P144" t="s">
        <v>8316</v>
      </c>
      <c r="Q144">
        <f t="shared" si="6"/>
        <v>10</v>
      </c>
      <c r="R144" s="14">
        <f t="shared" si="7"/>
        <v>41938.893263888887</v>
      </c>
      <c r="S144" s="14">
        <f t="shared" si="8"/>
        <v>41959.934930555552</v>
      </c>
    </row>
    <row r="145" spans="1:19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8313</v>
      </c>
      <c r="P145" t="s">
        <v>8316</v>
      </c>
      <c r="Q145">
        <f t="shared" si="6"/>
        <v>0</v>
      </c>
      <c r="R145" s="14">
        <f t="shared" si="7"/>
        <v>42559.064143518524</v>
      </c>
      <c r="S145" s="14">
        <f t="shared" si="8"/>
        <v>42616.246527777781</v>
      </c>
    </row>
    <row r="146" spans="1:19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8313</v>
      </c>
      <c r="P146" t="s">
        <v>8316</v>
      </c>
      <c r="Q146">
        <f t="shared" si="6"/>
        <v>55.95</v>
      </c>
      <c r="R146" s="14">
        <f t="shared" si="7"/>
        <v>42047.762407407412</v>
      </c>
      <c r="S146" s="14">
        <f t="shared" si="8"/>
        <v>42107.72074074074</v>
      </c>
    </row>
    <row r="147" spans="1:19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8313</v>
      </c>
      <c r="P147" t="s">
        <v>8316</v>
      </c>
      <c r="Q147">
        <f t="shared" si="6"/>
        <v>37.56</v>
      </c>
      <c r="R147" s="14">
        <f t="shared" si="7"/>
        <v>42200.542268518519</v>
      </c>
      <c r="S147" s="14">
        <f t="shared" si="8"/>
        <v>42227.542268518519</v>
      </c>
    </row>
    <row r="148" spans="1:19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8313</v>
      </c>
      <c r="P148" t="s">
        <v>8316</v>
      </c>
      <c r="Q148">
        <f t="shared" si="6"/>
        <v>38.33</v>
      </c>
      <c r="R148" s="14">
        <f t="shared" si="7"/>
        <v>42693.016180555554</v>
      </c>
      <c r="S148" s="14">
        <f t="shared" si="8"/>
        <v>42753.016180555554</v>
      </c>
    </row>
    <row r="149" spans="1:19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8313</v>
      </c>
      <c r="P149" t="s">
        <v>8316</v>
      </c>
      <c r="Q149">
        <f t="shared" si="6"/>
        <v>0</v>
      </c>
      <c r="R149" s="14">
        <f t="shared" si="7"/>
        <v>41969.767824074079</v>
      </c>
      <c r="S149" s="14">
        <f t="shared" si="8"/>
        <v>42012.762499999997</v>
      </c>
    </row>
    <row r="150" spans="1:19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8313</v>
      </c>
      <c r="P150" t="s">
        <v>8316</v>
      </c>
      <c r="Q150">
        <f t="shared" si="6"/>
        <v>20</v>
      </c>
      <c r="R150" s="14">
        <f t="shared" si="7"/>
        <v>42397.281666666662</v>
      </c>
      <c r="S150" s="14">
        <f t="shared" si="8"/>
        <v>42427.281666666662</v>
      </c>
    </row>
    <row r="151" spans="1:19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8313</v>
      </c>
      <c r="P151" t="s">
        <v>8316</v>
      </c>
      <c r="Q151">
        <f t="shared" si="6"/>
        <v>15.33</v>
      </c>
      <c r="R151" s="14">
        <f t="shared" si="7"/>
        <v>41968.172106481477</v>
      </c>
      <c r="S151" s="14">
        <f t="shared" si="8"/>
        <v>41998.333333333328</v>
      </c>
    </row>
    <row r="152" spans="1:19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8313</v>
      </c>
      <c r="P152" t="s">
        <v>8316</v>
      </c>
      <c r="Q152">
        <f t="shared" si="6"/>
        <v>449.43</v>
      </c>
      <c r="R152" s="14">
        <f t="shared" si="7"/>
        <v>42090.161828703705</v>
      </c>
      <c r="S152" s="14">
        <f t="shared" si="8"/>
        <v>42150.161828703705</v>
      </c>
    </row>
    <row r="153" spans="1:19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8313</v>
      </c>
      <c r="P153" t="s">
        <v>8316</v>
      </c>
      <c r="Q153">
        <f t="shared" si="6"/>
        <v>28</v>
      </c>
      <c r="R153" s="14">
        <f t="shared" si="7"/>
        <v>42113.550821759258</v>
      </c>
      <c r="S153" s="14">
        <f t="shared" si="8"/>
        <v>42173.550821759258</v>
      </c>
    </row>
    <row r="154" spans="1:19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8313</v>
      </c>
      <c r="P154" t="s">
        <v>8316</v>
      </c>
      <c r="Q154">
        <f t="shared" si="6"/>
        <v>15</v>
      </c>
      <c r="R154" s="14">
        <f t="shared" si="7"/>
        <v>41875.077546296299</v>
      </c>
      <c r="S154" s="14">
        <f t="shared" si="8"/>
        <v>41905.077546296299</v>
      </c>
    </row>
    <row r="155" spans="1:19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8313</v>
      </c>
      <c r="P155" t="s">
        <v>8316</v>
      </c>
      <c r="Q155">
        <f t="shared" si="6"/>
        <v>35.9</v>
      </c>
      <c r="R155" s="14">
        <f t="shared" si="7"/>
        <v>41933.586157407408</v>
      </c>
      <c r="S155" s="14">
        <f t="shared" si="8"/>
        <v>41975.627824074079</v>
      </c>
    </row>
    <row r="156" spans="1:19" ht="43.5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8313</v>
      </c>
      <c r="P156" t="s">
        <v>8316</v>
      </c>
      <c r="Q156">
        <f t="shared" si="6"/>
        <v>13.33</v>
      </c>
      <c r="R156" s="14">
        <f t="shared" si="7"/>
        <v>42115.547395833331</v>
      </c>
      <c r="S156" s="14">
        <f t="shared" si="8"/>
        <v>42158.547395833331</v>
      </c>
    </row>
    <row r="157" spans="1:19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8313</v>
      </c>
      <c r="P157" t="s">
        <v>8316</v>
      </c>
      <c r="Q157">
        <f t="shared" si="6"/>
        <v>20.25</v>
      </c>
      <c r="R157" s="14">
        <f t="shared" si="7"/>
        <v>42168.559432870374</v>
      </c>
      <c r="S157" s="14">
        <f t="shared" si="8"/>
        <v>42208.559432870374</v>
      </c>
    </row>
    <row r="158" spans="1:19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8313</v>
      </c>
      <c r="P158" t="s">
        <v>8316</v>
      </c>
      <c r="Q158">
        <f t="shared" si="6"/>
        <v>119</v>
      </c>
      <c r="R158" s="14">
        <f t="shared" si="7"/>
        <v>41794.124953703707</v>
      </c>
      <c r="S158" s="14">
        <f t="shared" si="8"/>
        <v>41854.124953703707</v>
      </c>
    </row>
    <row r="159" spans="1:19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8313</v>
      </c>
      <c r="P159" t="s">
        <v>8316</v>
      </c>
      <c r="Q159">
        <f t="shared" si="6"/>
        <v>4</v>
      </c>
      <c r="R159" s="14">
        <f t="shared" si="7"/>
        <v>42396.911712962959</v>
      </c>
      <c r="S159" s="14">
        <f t="shared" si="8"/>
        <v>42426.911712962959</v>
      </c>
    </row>
    <row r="160" spans="1:19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8313</v>
      </c>
      <c r="P160" t="s">
        <v>8316</v>
      </c>
      <c r="Q160">
        <f t="shared" si="6"/>
        <v>0</v>
      </c>
      <c r="R160" s="14">
        <f t="shared" si="7"/>
        <v>41904.07671296296</v>
      </c>
      <c r="S160" s="14">
        <f t="shared" si="8"/>
        <v>41934.07671296296</v>
      </c>
    </row>
    <row r="161" spans="1:19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8313</v>
      </c>
      <c r="P161" t="s">
        <v>8316</v>
      </c>
      <c r="Q161">
        <f t="shared" si="6"/>
        <v>10</v>
      </c>
      <c r="R161" s="14">
        <f t="shared" si="7"/>
        <v>42514.434548611112</v>
      </c>
      <c r="S161" s="14">
        <f t="shared" si="8"/>
        <v>42554.434548611112</v>
      </c>
    </row>
    <row r="162" spans="1:19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8313</v>
      </c>
      <c r="P162" t="s">
        <v>8317</v>
      </c>
      <c r="Q162">
        <f t="shared" si="6"/>
        <v>0</v>
      </c>
      <c r="R162" s="14">
        <f t="shared" si="7"/>
        <v>42171.913090277783</v>
      </c>
      <c r="S162" s="14">
        <f t="shared" si="8"/>
        <v>42231.913090277783</v>
      </c>
    </row>
    <row r="163" spans="1:19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8313</v>
      </c>
      <c r="P163" t="s">
        <v>8317</v>
      </c>
      <c r="Q163">
        <f t="shared" si="6"/>
        <v>5</v>
      </c>
      <c r="R163" s="14">
        <f t="shared" si="7"/>
        <v>41792.687442129631</v>
      </c>
      <c r="S163" s="14">
        <f t="shared" si="8"/>
        <v>41822.687442129631</v>
      </c>
    </row>
    <row r="164" spans="1:19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8313</v>
      </c>
      <c r="P164" t="s">
        <v>8317</v>
      </c>
      <c r="Q164">
        <f t="shared" si="6"/>
        <v>43.5</v>
      </c>
      <c r="R164" s="14">
        <f t="shared" si="7"/>
        <v>41835.126805555556</v>
      </c>
      <c r="S164" s="14">
        <f t="shared" si="8"/>
        <v>41867.987500000003</v>
      </c>
    </row>
    <row r="165" spans="1:19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8313</v>
      </c>
      <c r="P165" t="s">
        <v>8317</v>
      </c>
      <c r="Q165">
        <f t="shared" si="6"/>
        <v>0</v>
      </c>
      <c r="R165" s="14">
        <f t="shared" si="7"/>
        <v>42243.961273148147</v>
      </c>
      <c r="S165" s="14">
        <f t="shared" si="8"/>
        <v>42278</v>
      </c>
    </row>
    <row r="166" spans="1:19" ht="58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8313</v>
      </c>
      <c r="P166" t="s">
        <v>8317</v>
      </c>
      <c r="Q166">
        <f t="shared" si="6"/>
        <v>91.43</v>
      </c>
      <c r="R166" s="14">
        <f t="shared" si="7"/>
        <v>41841.762743055559</v>
      </c>
      <c r="S166" s="14">
        <f t="shared" si="8"/>
        <v>41901.762743055559</v>
      </c>
    </row>
    <row r="167" spans="1:19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8313</v>
      </c>
      <c r="P167" t="s">
        <v>8317</v>
      </c>
      <c r="Q167">
        <f t="shared" si="6"/>
        <v>0</v>
      </c>
      <c r="R167" s="14">
        <f t="shared" si="7"/>
        <v>42351.658842592587</v>
      </c>
      <c r="S167" s="14">
        <f t="shared" si="8"/>
        <v>42381.658842592587</v>
      </c>
    </row>
    <row r="168" spans="1:19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8313</v>
      </c>
      <c r="P168" t="s">
        <v>8317</v>
      </c>
      <c r="Q168">
        <f t="shared" si="6"/>
        <v>3000</v>
      </c>
      <c r="R168" s="14">
        <f t="shared" si="7"/>
        <v>42721.075949074075</v>
      </c>
      <c r="S168" s="14">
        <f t="shared" si="8"/>
        <v>42751.075949074075</v>
      </c>
    </row>
    <row r="169" spans="1:19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8313</v>
      </c>
      <c r="P169" t="s">
        <v>8317</v>
      </c>
      <c r="Q169">
        <f t="shared" si="6"/>
        <v>5.5</v>
      </c>
      <c r="R169" s="14">
        <f t="shared" si="7"/>
        <v>42160.927488425921</v>
      </c>
      <c r="S169" s="14">
        <f t="shared" si="8"/>
        <v>42220.927488425921</v>
      </c>
    </row>
    <row r="170" spans="1:19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8313</v>
      </c>
      <c r="P170" t="s">
        <v>8317</v>
      </c>
      <c r="Q170">
        <f t="shared" si="6"/>
        <v>108.33</v>
      </c>
      <c r="R170" s="14">
        <f t="shared" si="7"/>
        <v>42052.83530092593</v>
      </c>
      <c r="S170" s="14">
        <f t="shared" si="8"/>
        <v>42082.793634259258</v>
      </c>
    </row>
    <row r="171" spans="1:19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8313</v>
      </c>
      <c r="P171" t="s">
        <v>8317</v>
      </c>
      <c r="Q171">
        <f t="shared" si="6"/>
        <v>56</v>
      </c>
      <c r="R171" s="14">
        <f t="shared" si="7"/>
        <v>41900.505312499998</v>
      </c>
      <c r="S171" s="14">
        <f t="shared" si="8"/>
        <v>41930.505312499998</v>
      </c>
    </row>
    <row r="172" spans="1:19" ht="58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8313</v>
      </c>
      <c r="P172" t="s">
        <v>8317</v>
      </c>
      <c r="Q172">
        <f t="shared" si="6"/>
        <v>32.5</v>
      </c>
      <c r="R172" s="14">
        <f t="shared" si="7"/>
        <v>42216.977812500001</v>
      </c>
      <c r="S172" s="14">
        <f t="shared" si="8"/>
        <v>42246.227777777778</v>
      </c>
    </row>
    <row r="173" spans="1:19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8313</v>
      </c>
      <c r="P173" t="s">
        <v>8317</v>
      </c>
      <c r="Q173">
        <f t="shared" si="6"/>
        <v>1</v>
      </c>
      <c r="R173" s="14">
        <f t="shared" si="7"/>
        <v>42534.180717592593</v>
      </c>
      <c r="S173" s="14">
        <f t="shared" si="8"/>
        <v>42594.180717592593</v>
      </c>
    </row>
    <row r="174" spans="1:19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8313</v>
      </c>
      <c r="P174" t="s">
        <v>8317</v>
      </c>
      <c r="Q174">
        <f t="shared" si="6"/>
        <v>0</v>
      </c>
      <c r="R174" s="14">
        <f t="shared" si="7"/>
        <v>42047.394942129627</v>
      </c>
      <c r="S174" s="14">
        <f t="shared" si="8"/>
        <v>42082.353275462956</v>
      </c>
    </row>
    <row r="175" spans="1:19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8313</v>
      </c>
      <c r="P175" t="s">
        <v>8317</v>
      </c>
      <c r="Q175">
        <f t="shared" si="6"/>
        <v>0</v>
      </c>
      <c r="R175" s="14">
        <f t="shared" si="7"/>
        <v>42033.573009259257</v>
      </c>
      <c r="S175" s="14">
        <f t="shared" si="8"/>
        <v>42063.573009259257</v>
      </c>
    </row>
    <row r="176" spans="1:19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8313</v>
      </c>
      <c r="P176" t="s">
        <v>8317</v>
      </c>
      <c r="Q176">
        <f t="shared" si="6"/>
        <v>0</v>
      </c>
      <c r="R176" s="14">
        <f t="shared" si="7"/>
        <v>42072.758981481486</v>
      </c>
      <c r="S176" s="14">
        <f t="shared" si="8"/>
        <v>42132.758981481486</v>
      </c>
    </row>
    <row r="177" spans="1:19" ht="58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8313</v>
      </c>
      <c r="P177" t="s">
        <v>8317</v>
      </c>
      <c r="Q177">
        <f t="shared" si="6"/>
        <v>49.88</v>
      </c>
      <c r="R177" s="14">
        <f t="shared" si="7"/>
        <v>41855.777905092589</v>
      </c>
      <c r="S177" s="14">
        <f t="shared" si="8"/>
        <v>41880.777905092589</v>
      </c>
    </row>
    <row r="178" spans="1:19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8313</v>
      </c>
      <c r="P178" t="s">
        <v>8317</v>
      </c>
      <c r="Q178">
        <f t="shared" si="6"/>
        <v>0</v>
      </c>
      <c r="R178" s="14">
        <f t="shared" si="7"/>
        <v>42191.824062500003</v>
      </c>
      <c r="S178" s="14">
        <f t="shared" si="8"/>
        <v>42221.824062500003</v>
      </c>
    </row>
    <row r="179" spans="1:19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8313</v>
      </c>
      <c r="P179" t="s">
        <v>8317</v>
      </c>
      <c r="Q179">
        <f t="shared" si="6"/>
        <v>25.71</v>
      </c>
      <c r="R179" s="14">
        <f t="shared" si="7"/>
        <v>42070.047754629632</v>
      </c>
      <c r="S179" s="14">
        <f t="shared" si="8"/>
        <v>42087.00608796296</v>
      </c>
    </row>
    <row r="180" spans="1:19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8313</v>
      </c>
      <c r="P180" t="s">
        <v>8317</v>
      </c>
      <c r="Q180">
        <f t="shared" si="6"/>
        <v>0</v>
      </c>
      <c r="R180" s="14">
        <f t="shared" si="7"/>
        <v>42304.955381944441</v>
      </c>
      <c r="S180" s="14">
        <f t="shared" si="8"/>
        <v>42334.997048611112</v>
      </c>
    </row>
    <row r="181" spans="1:19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8313</v>
      </c>
      <c r="P181" t="s">
        <v>8317</v>
      </c>
      <c r="Q181">
        <f t="shared" si="6"/>
        <v>100</v>
      </c>
      <c r="R181" s="14">
        <f t="shared" si="7"/>
        <v>42403.080497685187</v>
      </c>
      <c r="S181" s="14">
        <f t="shared" si="8"/>
        <v>42433.080497685187</v>
      </c>
    </row>
    <row r="182" spans="1:19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8313</v>
      </c>
      <c r="P182" t="s">
        <v>8317</v>
      </c>
      <c r="Q182">
        <f t="shared" si="6"/>
        <v>30.85</v>
      </c>
      <c r="R182" s="14">
        <f t="shared" si="7"/>
        <v>42067.991238425922</v>
      </c>
      <c r="S182" s="14">
        <f t="shared" si="8"/>
        <v>42107.791666666672</v>
      </c>
    </row>
    <row r="183" spans="1:19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8313</v>
      </c>
      <c r="P183" t="s">
        <v>8317</v>
      </c>
      <c r="Q183">
        <f t="shared" si="6"/>
        <v>180.5</v>
      </c>
      <c r="R183" s="14">
        <f t="shared" si="7"/>
        <v>42147.741840277777</v>
      </c>
      <c r="S183" s="14">
        <f t="shared" si="8"/>
        <v>42177.741840277777</v>
      </c>
    </row>
    <row r="184" spans="1:19" ht="58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8313</v>
      </c>
      <c r="P184" t="s">
        <v>8317</v>
      </c>
      <c r="Q184">
        <f t="shared" si="6"/>
        <v>0</v>
      </c>
      <c r="R184" s="14">
        <f t="shared" si="7"/>
        <v>42712.011944444443</v>
      </c>
      <c r="S184" s="14">
        <f t="shared" si="8"/>
        <v>42742.011944444443</v>
      </c>
    </row>
    <row r="185" spans="1:19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8313</v>
      </c>
      <c r="P185" t="s">
        <v>8317</v>
      </c>
      <c r="Q185">
        <f t="shared" si="6"/>
        <v>373.5</v>
      </c>
      <c r="R185" s="14">
        <f t="shared" si="7"/>
        <v>41939.810300925928</v>
      </c>
      <c r="S185" s="14">
        <f t="shared" si="8"/>
        <v>41969.851967592593</v>
      </c>
    </row>
    <row r="186" spans="1:19" ht="58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8313</v>
      </c>
      <c r="P186" t="s">
        <v>8317</v>
      </c>
      <c r="Q186">
        <f t="shared" si="6"/>
        <v>25.5</v>
      </c>
      <c r="R186" s="14">
        <f t="shared" si="7"/>
        <v>41825.791226851856</v>
      </c>
      <c r="S186" s="14">
        <f t="shared" si="8"/>
        <v>41883.165972222225</v>
      </c>
    </row>
    <row r="187" spans="1:19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8313</v>
      </c>
      <c r="P187" t="s">
        <v>8317</v>
      </c>
      <c r="Q187">
        <f t="shared" si="6"/>
        <v>220</v>
      </c>
      <c r="R187" s="14">
        <f t="shared" si="7"/>
        <v>42570.91133101852</v>
      </c>
      <c r="S187" s="14">
        <f t="shared" si="8"/>
        <v>42600.91133101852</v>
      </c>
    </row>
    <row r="188" spans="1:19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8313</v>
      </c>
      <c r="P188" t="s">
        <v>8317</v>
      </c>
      <c r="Q188">
        <f t="shared" si="6"/>
        <v>0</v>
      </c>
      <c r="R188" s="14">
        <f t="shared" si="7"/>
        <v>42767.812893518523</v>
      </c>
      <c r="S188" s="14">
        <f t="shared" si="8"/>
        <v>42797.833333333328</v>
      </c>
    </row>
    <row r="189" spans="1:19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8313</v>
      </c>
      <c r="P189" t="s">
        <v>8317</v>
      </c>
      <c r="Q189">
        <f t="shared" si="6"/>
        <v>160</v>
      </c>
      <c r="R189" s="14">
        <f t="shared" si="7"/>
        <v>42182.234456018516</v>
      </c>
      <c r="S189" s="14">
        <f t="shared" si="8"/>
        <v>42206.290972222225</v>
      </c>
    </row>
    <row r="190" spans="1:19" ht="58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8313</v>
      </c>
      <c r="P190" t="s">
        <v>8317</v>
      </c>
      <c r="Q190">
        <f t="shared" si="6"/>
        <v>0</v>
      </c>
      <c r="R190" s="14">
        <f t="shared" si="7"/>
        <v>41857.18304398148</v>
      </c>
      <c r="S190" s="14">
        <f t="shared" si="8"/>
        <v>41887.18304398148</v>
      </c>
    </row>
    <row r="191" spans="1:19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8313</v>
      </c>
      <c r="P191" t="s">
        <v>8317</v>
      </c>
      <c r="Q191">
        <f t="shared" si="6"/>
        <v>69</v>
      </c>
      <c r="R191" s="14">
        <f t="shared" si="7"/>
        <v>42556.690706018519</v>
      </c>
      <c r="S191" s="14">
        <f t="shared" si="8"/>
        <v>42616.690706018519</v>
      </c>
    </row>
    <row r="192" spans="1:19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8313</v>
      </c>
      <c r="P192" t="s">
        <v>8317</v>
      </c>
      <c r="Q192">
        <f t="shared" si="6"/>
        <v>50</v>
      </c>
      <c r="R192" s="14">
        <f t="shared" si="7"/>
        <v>42527.650995370372</v>
      </c>
      <c r="S192" s="14">
        <f t="shared" si="8"/>
        <v>42537.650995370372</v>
      </c>
    </row>
    <row r="193" spans="1:19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8313</v>
      </c>
      <c r="P193" t="s">
        <v>8317</v>
      </c>
      <c r="Q193">
        <f t="shared" si="6"/>
        <v>83.33</v>
      </c>
      <c r="R193" s="14">
        <f t="shared" si="7"/>
        <v>42239.441412037035</v>
      </c>
      <c r="S193" s="14">
        <f t="shared" si="8"/>
        <v>42279.441412037035</v>
      </c>
    </row>
    <row r="194" spans="1:19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8313</v>
      </c>
      <c r="P194" t="s">
        <v>8317</v>
      </c>
      <c r="Q194">
        <f t="shared" si="6"/>
        <v>5.67</v>
      </c>
      <c r="R194" s="14">
        <f t="shared" si="7"/>
        <v>41899.792037037041</v>
      </c>
      <c r="S194" s="14">
        <f t="shared" si="8"/>
        <v>41929.792037037041</v>
      </c>
    </row>
    <row r="195" spans="1:19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8313</v>
      </c>
      <c r="P195" t="s">
        <v>8317</v>
      </c>
      <c r="Q195">
        <f t="shared" ref="Q195:Q258" si="9">IFERROR(ROUND(E195/L195,2),0)</f>
        <v>0</v>
      </c>
      <c r="R195" s="14">
        <f t="shared" ref="R195:R258" si="10">(((J195/60)/60)/24)+DATE(1970,1,1)</f>
        <v>41911.934791666667</v>
      </c>
      <c r="S195" s="14">
        <f t="shared" ref="S195:S258" si="11">(((I195/60)/60)/24)+DATE(1970,1,1)</f>
        <v>41971.976458333331</v>
      </c>
    </row>
    <row r="196" spans="1:19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8313</v>
      </c>
      <c r="P196" t="s">
        <v>8317</v>
      </c>
      <c r="Q196">
        <f t="shared" si="9"/>
        <v>1</v>
      </c>
      <c r="R196" s="14">
        <f t="shared" si="10"/>
        <v>42375.996886574074</v>
      </c>
      <c r="S196" s="14">
        <f t="shared" si="11"/>
        <v>42435.996886574074</v>
      </c>
    </row>
    <row r="197" spans="1:19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8313</v>
      </c>
      <c r="P197" t="s">
        <v>8317</v>
      </c>
      <c r="Q197">
        <f t="shared" si="9"/>
        <v>0</v>
      </c>
      <c r="R197" s="14">
        <f t="shared" si="10"/>
        <v>42135.67050925926</v>
      </c>
      <c r="S197" s="14">
        <f t="shared" si="11"/>
        <v>42195.67050925926</v>
      </c>
    </row>
    <row r="198" spans="1:19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8313</v>
      </c>
      <c r="P198" t="s">
        <v>8317</v>
      </c>
      <c r="Q198">
        <f t="shared" si="9"/>
        <v>77.11</v>
      </c>
      <c r="R198" s="14">
        <f t="shared" si="10"/>
        <v>42259.542800925927</v>
      </c>
      <c r="S198" s="14">
        <f t="shared" si="11"/>
        <v>42287.875</v>
      </c>
    </row>
    <row r="199" spans="1:19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8313</v>
      </c>
      <c r="P199" t="s">
        <v>8317</v>
      </c>
      <c r="Q199">
        <f t="shared" si="9"/>
        <v>32.75</v>
      </c>
      <c r="R199" s="14">
        <f t="shared" si="10"/>
        <v>42741.848379629635</v>
      </c>
      <c r="S199" s="14">
        <f t="shared" si="11"/>
        <v>42783.875</v>
      </c>
    </row>
    <row r="200" spans="1:19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8313</v>
      </c>
      <c r="P200" t="s">
        <v>8317</v>
      </c>
      <c r="Q200">
        <f t="shared" si="9"/>
        <v>46.5</v>
      </c>
      <c r="R200" s="14">
        <f t="shared" si="10"/>
        <v>41887.383356481485</v>
      </c>
      <c r="S200" s="14">
        <f t="shared" si="11"/>
        <v>41917.383356481485</v>
      </c>
    </row>
    <row r="201" spans="1:19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8313</v>
      </c>
      <c r="P201" t="s">
        <v>8317</v>
      </c>
      <c r="Q201">
        <f t="shared" si="9"/>
        <v>0</v>
      </c>
      <c r="R201" s="14">
        <f t="shared" si="10"/>
        <v>42584.123865740738</v>
      </c>
      <c r="S201" s="14">
        <f t="shared" si="11"/>
        <v>42614.123865740738</v>
      </c>
    </row>
    <row r="202" spans="1:19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8313</v>
      </c>
      <c r="P202" t="s">
        <v>8317</v>
      </c>
      <c r="Q202">
        <f t="shared" si="9"/>
        <v>87.31</v>
      </c>
      <c r="R202" s="14">
        <f t="shared" si="10"/>
        <v>41867.083368055559</v>
      </c>
      <c r="S202" s="14">
        <f t="shared" si="11"/>
        <v>41897.083368055559</v>
      </c>
    </row>
    <row r="203" spans="1:19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8313</v>
      </c>
      <c r="P203" t="s">
        <v>8317</v>
      </c>
      <c r="Q203">
        <f t="shared" si="9"/>
        <v>54.29</v>
      </c>
      <c r="R203" s="14">
        <f t="shared" si="10"/>
        <v>42023.818622685183</v>
      </c>
      <c r="S203" s="14">
        <f t="shared" si="11"/>
        <v>42043.818622685183</v>
      </c>
    </row>
    <row r="204" spans="1:19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8313</v>
      </c>
      <c r="P204" t="s">
        <v>8317</v>
      </c>
      <c r="Q204">
        <f t="shared" si="9"/>
        <v>0</v>
      </c>
      <c r="R204" s="14">
        <f t="shared" si="10"/>
        <v>42255.927824074075</v>
      </c>
      <c r="S204" s="14">
        <f t="shared" si="11"/>
        <v>42285.874305555553</v>
      </c>
    </row>
    <row r="205" spans="1:19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8313</v>
      </c>
      <c r="P205" t="s">
        <v>8317</v>
      </c>
      <c r="Q205">
        <f t="shared" si="9"/>
        <v>93.25</v>
      </c>
      <c r="R205" s="14">
        <f t="shared" si="10"/>
        <v>41973.847962962958</v>
      </c>
      <c r="S205" s="14">
        <f t="shared" si="11"/>
        <v>42033.847962962958</v>
      </c>
    </row>
    <row r="206" spans="1:19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8313</v>
      </c>
      <c r="P206" t="s">
        <v>8317</v>
      </c>
      <c r="Q206">
        <f t="shared" si="9"/>
        <v>117.68</v>
      </c>
      <c r="R206" s="14">
        <f t="shared" si="10"/>
        <v>42556.583368055552</v>
      </c>
      <c r="S206" s="14">
        <f t="shared" si="11"/>
        <v>42586.583368055552</v>
      </c>
    </row>
    <row r="207" spans="1:19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8313</v>
      </c>
      <c r="P207" t="s">
        <v>8317</v>
      </c>
      <c r="Q207">
        <f t="shared" si="9"/>
        <v>76.47</v>
      </c>
      <c r="R207" s="14">
        <f t="shared" si="10"/>
        <v>42248.632199074069</v>
      </c>
      <c r="S207" s="14">
        <f t="shared" si="11"/>
        <v>42283.632199074069</v>
      </c>
    </row>
    <row r="208" spans="1:19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8313</v>
      </c>
      <c r="P208" t="s">
        <v>8317</v>
      </c>
      <c r="Q208">
        <f t="shared" si="9"/>
        <v>0</v>
      </c>
      <c r="R208" s="14">
        <f t="shared" si="10"/>
        <v>42567.004432870366</v>
      </c>
      <c r="S208" s="14">
        <f t="shared" si="11"/>
        <v>42588.004432870366</v>
      </c>
    </row>
    <row r="209" spans="1:19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8313</v>
      </c>
      <c r="P209" t="s">
        <v>8317</v>
      </c>
      <c r="Q209">
        <f t="shared" si="9"/>
        <v>163.85</v>
      </c>
      <c r="R209" s="14">
        <f t="shared" si="10"/>
        <v>41978.197199074071</v>
      </c>
      <c r="S209" s="14">
        <f t="shared" si="11"/>
        <v>42008.197199074071</v>
      </c>
    </row>
    <row r="210" spans="1:19" ht="58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8313</v>
      </c>
      <c r="P210" t="s">
        <v>8317</v>
      </c>
      <c r="Q210">
        <f t="shared" si="9"/>
        <v>0</v>
      </c>
      <c r="R210" s="14">
        <f t="shared" si="10"/>
        <v>41959.369988425926</v>
      </c>
      <c r="S210" s="14">
        <f t="shared" si="11"/>
        <v>41989.369988425926</v>
      </c>
    </row>
    <row r="211" spans="1:19" ht="58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8313</v>
      </c>
      <c r="P211" t="s">
        <v>8317</v>
      </c>
      <c r="Q211">
        <f t="shared" si="9"/>
        <v>0</v>
      </c>
      <c r="R211" s="14">
        <f t="shared" si="10"/>
        <v>42165.922858796301</v>
      </c>
      <c r="S211" s="14">
        <f t="shared" si="11"/>
        <v>42195.922858796301</v>
      </c>
    </row>
    <row r="212" spans="1:19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8313</v>
      </c>
      <c r="P212" t="s">
        <v>8317</v>
      </c>
      <c r="Q212">
        <f t="shared" si="9"/>
        <v>91.82</v>
      </c>
      <c r="R212" s="14">
        <f t="shared" si="10"/>
        <v>42249.064722222218</v>
      </c>
      <c r="S212" s="14">
        <f t="shared" si="11"/>
        <v>42278.208333333328</v>
      </c>
    </row>
    <row r="213" spans="1:19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8313</v>
      </c>
      <c r="P213" t="s">
        <v>8317</v>
      </c>
      <c r="Q213">
        <f t="shared" si="9"/>
        <v>185.83</v>
      </c>
      <c r="R213" s="14">
        <f t="shared" si="10"/>
        <v>42236.159918981488</v>
      </c>
      <c r="S213" s="14">
        <f t="shared" si="11"/>
        <v>42266.159918981488</v>
      </c>
    </row>
    <row r="214" spans="1:19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8313</v>
      </c>
      <c r="P214" t="s">
        <v>8317</v>
      </c>
      <c r="Q214">
        <f t="shared" si="9"/>
        <v>1</v>
      </c>
      <c r="R214" s="14">
        <f t="shared" si="10"/>
        <v>42416.881018518514</v>
      </c>
      <c r="S214" s="14">
        <f t="shared" si="11"/>
        <v>42476.839351851857</v>
      </c>
    </row>
    <row r="215" spans="1:19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8313</v>
      </c>
      <c r="P215" t="s">
        <v>8317</v>
      </c>
      <c r="Q215">
        <f t="shared" si="9"/>
        <v>20</v>
      </c>
      <c r="R215" s="14">
        <f t="shared" si="10"/>
        <v>42202.594293981485</v>
      </c>
      <c r="S215" s="14">
        <f t="shared" si="11"/>
        <v>42232.587974537033</v>
      </c>
    </row>
    <row r="216" spans="1:19" ht="58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8313</v>
      </c>
      <c r="P216" t="s">
        <v>8317</v>
      </c>
      <c r="Q216">
        <f t="shared" si="9"/>
        <v>1</v>
      </c>
      <c r="R216" s="14">
        <f t="shared" si="10"/>
        <v>42009.64061342593</v>
      </c>
      <c r="S216" s="14">
        <f t="shared" si="11"/>
        <v>42069.64061342593</v>
      </c>
    </row>
    <row r="217" spans="1:19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8313</v>
      </c>
      <c r="P217" t="s">
        <v>8317</v>
      </c>
      <c r="Q217">
        <f t="shared" si="9"/>
        <v>10</v>
      </c>
      <c r="R217" s="14">
        <f t="shared" si="10"/>
        <v>42375.230115740742</v>
      </c>
      <c r="S217" s="14">
        <f t="shared" si="11"/>
        <v>42417.999305555553</v>
      </c>
    </row>
    <row r="218" spans="1:19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8313</v>
      </c>
      <c r="P218" t="s">
        <v>8317</v>
      </c>
      <c r="Q218">
        <f t="shared" si="9"/>
        <v>331.54</v>
      </c>
      <c r="R218" s="14">
        <f t="shared" si="10"/>
        <v>42066.958761574075</v>
      </c>
      <c r="S218" s="14">
        <f t="shared" si="11"/>
        <v>42116.917094907403</v>
      </c>
    </row>
    <row r="219" spans="1:19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8313</v>
      </c>
      <c r="P219" t="s">
        <v>8317</v>
      </c>
      <c r="Q219">
        <f t="shared" si="9"/>
        <v>314.29000000000002</v>
      </c>
      <c r="R219" s="14">
        <f t="shared" si="10"/>
        <v>41970.64061342593</v>
      </c>
      <c r="S219" s="14">
        <f t="shared" si="11"/>
        <v>42001.64061342593</v>
      </c>
    </row>
    <row r="220" spans="1:19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8313</v>
      </c>
      <c r="P220" t="s">
        <v>8317</v>
      </c>
      <c r="Q220">
        <f t="shared" si="9"/>
        <v>100</v>
      </c>
      <c r="R220" s="14">
        <f t="shared" si="10"/>
        <v>42079.628344907411</v>
      </c>
      <c r="S220" s="14">
        <f t="shared" si="11"/>
        <v>42139.628344907411</v>
      </c>
    </row>
    <row r="221" spans="1:19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8313</v>
      </c>
      <c r="P221" t="s">
        <v>8317</v>
      </c>
      <c r="Q221">
        <f t="shared" si="9"/>
        <v>115.99</v>
      </c>
      <c r="R221" s="14">
        <f t="shared" si="10"/>
        <v>42429.326678240745</v>
      </c>
      <c r="S221" s="14">
        <f t="shared" si="11"/>
        <v>42461.290972222225</v>
      </c>
    </row>
    <row r="222" spans="1:19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8313</v>
      </c>
      <c r="P222" t="s">
        <v>8317</v>
      </c>
      <c r="Q222">
        <f t="shared" si="9"/>
        <v>120</v>
      </c>
      <c r="R222" s="14">
        <f t="shared" si="10"/>
        <v>42195.643865740742</v>
      </c>
      <c r="S222" s="14">
        <f t="shared" si="11"/>
        <v>42236.837499999994</v>
      </c>
    </row>
    <row r="223" spans="1:19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8313</v>
      </c>
      <c r="P223" t="s">
        <v>8317</v>
      </c>
      <c r="Q223">
        <f t="shared" si="9"/>
        <v>0</v>
      </c>
      <c r="R223" s="14">
        <f t="shared" si="10"/>
        <v>42031.837546296301</v>
      </c>
      <c r="S223" s="14">
        <f t="shared" si="11"/>
        <v>42091.79587962963</v>
      </c>
    </row>
    <row r="224" spans="1:19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8313</v>
      </c>
      <c r="P224" t="s">
        <v>8317</v>
      </c>
      <c r="Q224">
        <f t="shared" si="9"/>
        <v>65</v>
      </c>
      <c r="R224" s="14">
        <f t="shared" si="10"/>
        <v>42031.769884259258</v>
      </c>
      <c r="S224" s="14">
        <f t="shared" si="11"/>
        <v>42090.110416666663</v>
      </c>
    </row>
    <row r="225" spans="1:19" ht="58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8313</v>
      </c>
      <c r="P225" t="s">
        <v>8317</v>
      </c>
      <c r="Q225">
        <f t="shared" si="9"/>
        <v>0</v>
      </c>
      <c r="R225" s="14">
        <f t="shared" si="10"/>
        <v>42482.048032407409</v>
      </c>
      <c r="S225" s="14">
        <f t="shared" si="11"/>
        <v>42512.045138888891</v>
      </c>
    </row>
    <row r="226" spans="1:19" ht="58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8313</v>
      </c>
      <c r="P226" t="s">
        <v>8317</v>
      </c>
      <c r="Q226">
        <f t="shared" si="9"/>
        <v>0</v>
      </c>
      <c r="R226" s="14">
        <f t="shared" si="10"/>
        <v>42135.235254629632</v>
      </c>
      <c r="S226" s="14">
        <f t="shared" si="11"/>
        <v>42195.235254629632</v>
      </c>
    </row>
    <row r="227" spans="1:19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8313</v>
      </c>
      <c r="P227" t="s">
        <v>8317</v>
      </c>
      <c r="Q227">
        <f t="shared" si="9"/>
        <v>0</v>
      </c>
      <c r="R227" s="14">
        <f t="shared" si="10"/>
        <v>42438.961273148147</v>
      </c>
      <c r="S227" s="14">
        <f t="shared" si="11"/>
        <v>42468.919606481482</v>
      </c>
    </row>
    <row r="228" spans="1:19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8313</v>
      </c>
      <c r="P228" t="s">
        <v>8317</v>
      </c>
      <c r="Q228">
        <f t="shared" si="9"/>
        <v>125</v>
      </c>
      <c r="R228" s="14">
        <f t="shared" si="10"/>
        <v>42106.666018518517</v>
      </c>
      <c r="S228" s="14">
        <f t="shared" si="11"/>
        <v>42155.395138888889</v>
      </c>
    </row>
    <row r="229" spans="1:19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8313</v>
      </c>
      <c r="P229" t="s">
        <v>8317</v>
      </c>
      <c r="Q229">
        <f t="shared" si="9"/>
        <v>0</v>
      </c>
      <c r="R229" s="14">
        <f t="shared" si="10"/>
        <v>42164.893993055557</v>
      </c>
      <c r="S229" s="14">
        <f t="shared" si="11"/>
        <v>42194.893993055557</v>
      </c>
    </row>
    <row r="230" spans="1:19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8313</v>
      </c>
      <c r="P230" t="s">
        <v>8317</v>
      </c>
      <c r="Q230">
        <f t="shared" si="9"/>
        <v>0</v>
      </c>
      <c r="R230" s="14">
        <f t="shared" si="10"/>
        <v>42096.686400462961</v>
      </c>
      <c r="S230" s="14">
        <f t="shared" si="11"/>
        <v>42156.686400462961</v>
      </c>
    </row>
    <row r="231" spans="1:19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8313</v>
      </c>
      <c r="P231" t="s">
        <v>8317</v>
      </c>
      <c r="Q231">
        <f t="shared" si="9"/>
        <v>0</v>
      </c>
      <c r="R231" s="14">
        <f t="shared" si="10"/>
        <v>42383.933993055558</v>
      </c>
      <c r="S231" s="14">
        <f t="shared" si="11"/>
        <v>42413.933993055558</v>
      </c>
    </row>
    <row r="232" spans="1:19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8313</v>
      </c>
      <c r="P232" t="s">
        <v>8317</v>
      </c>
      <c r="Q232">
        <f t="shared" si="9"/>
        <v>30</v>
      </c>
      <c r="R232" s="14">
        <f t="shared" si="10"/>
        <v>42129.777210648142</v>
      </c>
      <c r="S232" s="14">
        <f t="shared" si="11"/>
        <v>42159.777210648142</v>
      </c>
    </row>
    <row r="233" spans="1:19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8313</v>
      </c>
      <c r="P233" t="s">
        <v>8317</v>
      </c>
      <c r="Q233">
        <f t="shared" si="9"/>
        <v>0</v>
      </c>
      <c r="R233" s="14">
        <f t="shared" si="10"/>
        <v>42341.958923611113</v>
      </c>
      <c r="S233" s="14">
        <f t="shared" si="11"/>
        <v>42371.958923611113</v>
      </c>
    </row>
    <row r="234" spans="1:19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8313</v>
      </c>
      <c r="P234" t="s">
        <v>8317</v>
      </c>
      <c r="Q234">
        <f t="shared" si="9"/>
        <v>15.71</v>
      </c>
      <c r="R234" s="14">
        <f t="shared" si="10"/>
        <v>42032.82576388889</v>
      </c>
      <c r="S234" s="14">
        <f t="shared" si="11"/>
        <v>42062.82576388889</v>
      </c>
    </row>
    <row r="235" spans="1:19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8313</v>
      </c>
      <c r="P235" t="s">
        <v>8317</v>
      </c>
      <c r="Q235">
        <f t="shared" si="9"/>
        <v>0</v>
      </c>
      <c r="R235" s="14">
        <f t="shared" si="10"/>
        <v>42612.911712962959</v>
      </c>
      <c r="S235" s="14">
        <f t="shared" si="11"/>
        <v>42642.911712962959</v>
      </c>
    </row>
    <row r="236" spans="1:19" ht="58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8313</v>
      </c>
      <c r="P236" t="s">
        <v>8317</v>
      </c>
      <c r="Q236">
        <f t="shared" si="9"/>
        <v>80.2</v>
      </c>
      <c r="R236" s="14">
        <f t="shared" si="10"/>
        <v>42136.035405092596</v>
      </c>
      <c r="S236" s="14">
        <f t="shared" si="11"/>
        <v>42176.035405092596</v>
      </c>
    </row>
    <row r="237" spans="1:19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8313</v>
      </c>
      <c r="P237" t="s">
        <v>8317</v>
      </c>
      <c r="Q237">
        <f t="shared" si="9"/>
        <v>0</v>
      </c>
      <c r="R237" s="14">
        <f t="shared" si="10"/>
        <v>42164.908530092594</v>
      </c>
      <c r="S237" s="14">
        <f t="shared" si="11"/>
        <v>42194.908530092594</v>
      </c>
    </row>
    <row r="238" spans="1:19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8313</v>
      </c>
      <c r="P238" t="s">
        <v>8317</v>
      </c>
      <c r="Q238">
        <f t="shared" si="9"/>
        <v>0</v>
      </c>
      <c r="R238" s="14">
        <f t="shared" si="10"/>
        <v>42321.08447916666</v>
      </c>
      <c r="S238" s="14">
        <f t="shared" si="11"/>
        <v>42374</v>
      </c>
    </row>
    <row r="239" spans="1:19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8313</v>
      </c>
      <c r="P239" t="s">
        <v>8317</v>
      </c>
      <c r="Q239">
        <f t="shared" si="9"/>
        <v>50</v>
      </c>
      <c r="R239" s="14">
        <f t="shared" si="10"/>
        <v>42377.577187499999</v>
      </c>
      <c r="S239" s="14">
        <f t="shared" si="11"/>
        <v>42437.577187499999</v>
      </c>
    </row>
    <row r="240" spans="1:19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8313</v>
      </c>
      <c r="P240" t="s">
        <v>8317</v>
      </c>
      <c r="Q240">
        <f t="shared" si="9"/>
        <v>0</v>
      </c>
      <c r="R240" s="14">
        <f t="shared" si="10"/>
        <v>42713.962499999994</v>
      </c>
      <c r="S240" s="14">
        <f t="shared" si="11"/>
        <v>42734.375</v>
      </c>
    </row>
    <row r="241" spans="1:19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8313</v>
      </c>
      <c r="P241" t="s">
        <v>8317</v>
      </c>
      <c r="Q241">
        <f t="shared" si="9"/>
        <v>50</v>
      </c>
      <c r="R241" s="14">
        <f t="shared" si="10"/>
        <v>42297.110300925924</v>
      </c>
      <c r="S241" s="14">
        <f t="shared" si="11"/>
        <v>42316.5</v>
      </c>
    </row>
    <row r="242" spans="1:19" ht="58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8313</v>
      </c>
      <c r="P242" t="s">
        <v>8318</v>
      </c>
      <c r="Q242">
        <f t="shared" si="9"/>
        <v>117.85</v>
      </c>
      <c r="R242" s="14">
        <f t="shared" si="10"/>
        <v>41354.708460648151</v>
      </c>
      <c r="S242" s="14">
        <f t="shared" si="11"/>
        <v>41399.708460648151</v>
      </c>
    </row>
    <row r="243" spans="1:19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8313</v>
      </c>
      <c r="P243" t="s">
        <v>8318</v>
      </c>
      <c r="Q243">
        <f t="shared" si="9"/>
        <v>109.04</v>
      </c>
      <c r="R243" s="14">
        <f t="shared" si="10"/>
        <v>41949.697962962964</v>
      </c>
      <c r="S243" s="14">
        <f t="shared" si="11"/>
        <v>41994.697962962964</v>
      </c>
    </row>
    <row r="244" spans="1:19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8313</v>
      </c>
      <c r="P244" t="s">
        <v>8318</v>
      </c>
      <c r="Q244">
        <f t="shared" si="9"/>
        <v>73.02</v>
      </c>
      <c r="R244" s="14">
        <f t="shared" si="10"/>
        <v>40862.492939814816</v>
      </c>
      <c r="S244" s="14">
        <f t="shared" si="11"/>
        <v>40897.492939814816</v>
      </c>
    </row>
    <row r="245" spans="1:19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8313</v>
      </c>
      <c r="P245" t="s">
        <v>8318</v>
      </c>
      <c r="Q245">
        <f t="shared" si="9"/>
        <v>78.2</v>
      </c>
      <c r="R245" s="14">
        <f t="shared" si="10"/>
        <v>41662.047500000001</v>
      </c>
      <c r="S245" s="14">
        <f t="shared" si="11"/>
        <v>41692.047500000001</v>
      </c>
    </row>
    <row r="246" spans="1:19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8313</v>
      </c>
      <c r="P246" t="s">
        <v>8318</v>
      </c>
      <c r="Q246">
        <f t="shared" si="9"/>
        <v>47.4</v>
      </c>
      <c r="R246" s="14">
        <f t="shared" si="10"/>
        <v>40213.323599537034</v>
      </c>
      <c r="S246" s="14">
        <f t="shared" si="11"/>
        <v>40253.29583333333</v>
      </c>
    </row>
    <row r="247" spans="1:19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8313</v>
      </c>
      <c r="P247" t="s">
        <v>8318</v>
      </c>
      <c r="Q247">
        <f t="shared" si="9"/>
        <v>54.02</v>
      </c>
      <c r="R247" s="14">
        <f t="shared" si="10"/>
        <v>41107.053067129629</v>
      </c>
      <c r="S247" s="14">
        <f t="shared" si="11"/>
        <v>41137.053067129629</v>
      </c>
    </row>
    <row r="248" spans="1:19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8313</v>
      </c>
      <c r="P248" t="s">
        <v>8318</v>
      </c>
      <c r="Q248">
        <f t="shared" si="9"/>
        <v>68.489999999999995</v>
      </c>
      <c r="R248" s="14">
        <f t="shared" si="10"/>
        <v>40480.363483796296</v>
      </c>
      <c r="S248" s="14">
        <f t="shared" si="11"/>
        <v>40530.405150462961</v>
      </c>
    </row>
    <row r="249" spans="1:19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8313</v>
      </c>
      <c r="P249" t="s">
        <v>8318</v>
      </c>
      <c r="Q249">
        <f t="shared" si="9"/>
        <v>108.15</v>
      </c>
      <c r="R249" s="14">
        <f t="shared" si="10"/>
        <v>40430.604328703703</v>
      </c>
      <c r="S249" s="14">
        <f t="shared" si="11"/>
        <v>40467.152083333334</v>
      </c>
    </row>
    <row r="250" spans="1:19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8313</v>
      </c>
      <c r="P250" t="s">
        <v>8318</v>
      </c>
      <c r="Q250">
        <f t="shared" si="9"/>
        <v>589.95000000000005</v>
      </c>
      <c r="R250" s="14">
        <f t="shared" si="10"/>
        <v>40870.774409722224</v>
      </c>
      <c r="S250" s="14">
        <f t="shared" si="11"/>
        <v>40915.774409722224</v>
      </c>
    </row>
    <row r="251" spans="1:19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8313</v>
      </c>
      <c r="P251" t="s">
        <v>8318</v>
      </c>
      <c r="Q251">
        <f t="shared" si="9"/>
        <v>48.05</v>
      </c>
      <c r="R251" s="14">
        <f t="shared" si="10"/>
        <v>40332.923842592594</v>
      </c>
      <c r="S251" s="14">
        <f t="shared" si="11"/>
        <v>40412.736111111109</v>
      </c>
    </row>
    <row r="252" spans="1:19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8313</v>
      </c>
      <c r="P252" t="s">
        <v>8318</v>
      </c>
      <c r="Q252">
        <f t="shared" si="9"/>
        <v>72.48</v>
      </c>
      <c r="R252" s="14">
        <f t="shared" si="10"/>
        <v>41401.565868055557</v>
      </c>
      <c r="S252" s="14">
        <f t="shared" si="11"/>
        <v>41431.565868055557</v>
      </c>
    </row>
    <row r="253" spans="1:19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8313</v>
      </c>
      <c r="P253" t="s">
        <v>8318</v>
      </c>
      <c r="Q253">
        <f t="shared" si="9"/>
        <v>57.08</v>
      </c>
      <c r="R253" s="14">
        <f t="shared" si="10"/>
        <v>41013.787569444445</v>
      </c>
      <c r="S253" s="14">
        <f t="shared" si="11"/>
        <v>41045.791666666664</v>
      </c>
    </row>
    <row r="254" spans="1:19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8313</v>
      </c>
      <c r="P254" t="s">
        <v>8318</v>
      </c>
      <c r="Q254">
        <f t="shared" si="9"/>
        <v>85.44</v>
      </c>
      <c r="R254" s="14">
        <f t="shared" si="10"/>
        <v>40266.662708333337</v>
      </c>
      <c r="S254" s="14">
        <f t="shared" si="11"/>
        <v>40330.165972222225</v>
      </c>
    </row>
    <row r="255" spans="1:19" ht="58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8313</v>
      </c>
      <c r="P255" t="s">
        <v>8318</v>
      </c>
      <c r="Q255">
        <f t="shared" si="9"/>
        <v>215.86</v>
      </c>
      <c r="R255" s="14">
        <f t="shared" si="10"/>
        <v>40924.650868055556</v>
      </c>
      <c r="S255" s="14">
        <f t="shared" si="11"/>
        <v>40954.650868055556</v>
      </c>
    </row>
    <row r="256" spans="1:19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8313</v>
      </c>
      <c r="P256" t="s">
        <v>8318</v>
      </c>
      <c r="Q256">
        <f t="shared" si="9"/>
        <v>89.39</v>
      </c>
      <c r="R256" s="14">
        <f t="shared" si="10"/>
        <v>42263.952662037031</v>
      </c>
      <c r="S256" s="14">
        <f t="shared" si="11"/>
        <v>42294.083333333328</v>
      </c>
    </row>
    <row r="257" spans="1:19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8313</v>
      </c>
      <c r="P257" t="s">
        <v>8318</v>
      </c>
      <c r="Q257">
        <f t="shared" si="9"/>
        <v>45.42</v>
      </c>
      <c r="R257" s="14">
        <f t="shared" si="10"/>
        <v>40588.526412037041</v>
      </c>
      <c r="S257" s="14">
        <f t="shared" si="11"/>
        <v>40618.48474537037</v>
      </c>
    </row>
    <row r="258" spans="1:19" ht="58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8313</v>
      </c>
      <c r="P258" t="s">
        <v>8318</v>
      </c>
      <c r="Q258">
        <f t="shared" si="9"/>
        <v>65.760000000000005</v>
      </c>
      <c r="R258" s="14">
        <f t="shared" si="10"/>
        <v>41319.769293981481</v>
      </c>
      <c r="S258" s="14">
        <f t="shared" si="11"/>
        <v>41349.769293981481</v>
      </c>
    </row>
    <row r="259" spans="1:19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8313</v>
      </c>
      <c r="P259" t="s">
        <v>8318</v>
      </c>
      <c r="Q259">
        <f t="shared" ref="Q259:Q322" si="12">IFERROR(ROUND(E259/L259,2),0)</f>
        <v>66.7</v>
      </c>
      <c r="R259" s="14">
        <f t="shared" ref="R259:R322" si="13">(((J259/60)/60)/24)+DATE(1970,1,1)</f>
        <v>42479.626875000002</v>
      </c>
      <c r="S259" s="14">
        <f t="shared" ref="S259:S322" si="14">(((I259/60)/60)/24)+DATE(1970,1,1)</f>
        <v>42509.626875000002</v>
      </c>
    </row>
    <row r="260" spans="1:19" ht="58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8313</v>
      </c>
      <c r="P260" t="s">
        <v>8318</v>
      </c>
      <c r="Q260">
        <f t="shared" si="12"/>
        <v>83.35</v>
      </c>
      <c r="R260" s="14">
        <f t="shared" si="13"/>
        <v>40682.051689814813</v>
      </c>
      <c r="S260" s="14">
        <f t="shared" si="14"/>
        <v>40712.051689814813</v>
      </c>
    </row>
    <row r="261" spans="1:19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8313</v>
      </c>
      <c r="P261" t="s">
        <v>8318</v>
      </c>
      <c r="Q261">
        <f t="shared" si="12"/>
        <v>105.05</v>
      </c>
      <c r="R261" s="14">
        <f t="shared" si="13"/>
        <v>42072.738067129627</v>
      </c>
      <c r="S261" s="14">
        <f t="shared" si="14"/>
        <v>42102.738067129627</v>
      </c>
    </row>
    <row r="262" spans="1:19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8313</v>
      </c>
      <c r="P262" t="s">
        <v>8318</v>
      </c>
      <c r="Q262">
        <f t="shared" si="12"/>
        <v>120.91</v>
      </c>
      <c r="R262" s="14">
        <f t="shared" si="13"/>
        <v>40330.755543981482</v>
      </c>
      <c r="S262" s="14">
        <f t="shared" si="14"/>
        <v>40376.415972222225</v>
      </c>
    </row>
    <row r="263" spans="1:19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8313</v>
      </c>
      <c r="P263" t="s">
        <v>8318</v>
      </c>
      <c r="Q263">
        <f t="shared" si="12"/>
        <v>97.64</v>
      </c>
      <c r="R263" s="14">
        <f t="shared" si="13"/>
        <v>41017.885462962964</v>
      </c>
      <c r="S263" s="14">
        <f t="shared" si="14"/>
        <v>41067.621527777781</v>
      </c>
    </row>
    <row r="264" spans="1:19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8313</v>
      </c>
      <c r="P264" t="s">
        <v>8318</v>
      </c>
      <c r="Q264">
        <f t="shared" si="12"/>
        <v>41.38</v>
      </c>
      <c r="R264" s="14">
        <f t="shared" si="13"/>
        <v>40555.24800925926</v>
      </c>
      <c r="S264" s="14">
        <f t="shared" si="14"/>
        <v>40600.24800925926</v>
      </c>
    </row>
    <row r="265" spans="1:19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8313</v>
      </c>
      <c r="P265" t="s">
        <v>8318</v>
      </c>
      <c r="Q265">
        <f t="shared" si="12"/>
        <v>30.65</v>
      </c>
      <c r="R265" s="14">
        <f t="shared" si="13"/>
        <v>41149.954791666663</v>
      </c>
      <c r="S265" s="14">
        <f t="shared" si="14"/>
        <v>41179.954791666663</v>
      </c>
    </row>
    <row r="266" spans="1:19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8313</v>
      </c>
      <c r="P266" t="s">
        <v>8318</v>
      </c>
      <c r="Q266">
        <f t="shared" si="12"/>
        <v>64.95</v>
      </c>
      <c r="R266" s="14">
        <f t="shared" si="13"/>
        <v>41010.620312500003</v>
      </c>
      <c r="S266" s="14">
        <f t="shared" si="14"/>
        <v>41040.620312500003</v>
      </c>
    </row>
    <row r="267" spans="1:19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8313</v>
      </c>
      <c r="P267" t="s">
        <v>8318</v>
      </c>
      <c r="Q267">
        <f t="shared" si="12"/>
        <v>95.78</v>
      </c>
      <c r="R267" s="14">
        <f t="shared" si="13"/>
        <v>40267.245717592588</v>
      </c>
      <c r="S267" s="14">
        <f t="shared" si="14"/>
        <v>40308.844444444447</v>
      </c>
    </row>
    <row r="268" spans="1:19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8313</v>
      </c>
      <c r="P268" t="s">
        <v>8318</v>
      </c>
      <c r="Q268">
        <f t="shared" si="12"/>
        <v>40.42</v>
      </c>
      <c r="R268" s="14">
        <f t="shared" si="13"/>
        <v>40205.174849537041</v>
      </c>
      <c r="S268" s="14">
        <f t="shared" si="14"/>
        <v>40291.160416666666</v>
      </c>
    </row>
    <row r="269" spans="1:19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8313</v>
      </c>
      <c r="P269" t="s">
        <v>8318</v>
      </c>
      <c r="Q269">
        <f t="shared" si="12"/>
        <v>78.58</v>
      </c>
      <c r="R269" s="14">
        <f t="shared" si="13"/>
        <v>41785.452534722222</v>
      </c>
      <c r="S269" s="14">
        <f t="shared" si="14"/>
        <v>41815.452534722222</v>
      </c>
    </row>
    <row r="270" spans="1:19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8313</v>
      </c>
      <c r="P270" t="s">
        <v>8318</v>
      </c>
      <c r="Q270">
        <f t="shared" si="12"/>
        <v>50.18</v>
      </c>
      <c r="R270" s="14">
        <f t="shared" si="13"/>
        <v>40809.15252314815</v>
      </c>
      <c r="S270" s="14">
        <f t="shared" si="14"/>
        <v>40854.194189814814</v>
      </c>
    </row>
    <row r="271" spans="1:19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8313</v>
      </c>
      <c r="P271" t="s">
        <v>8318</v>
      </c>
      <c r="Q271">
        <f t="shared" si="12"/>
        <v>92.25</v>
      </c>
      <c r="R271" s="14">
        <f t="shared" si="13"/>
        <v>42758.197013888886</v>
      </c>
      <c r="S271" s="14">
        <f t="shared" si="14"/>
        <v>42788.197013888886</v>
      </c>
    </row>
    <row r="272" spans="1:19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8313</v>
      </c>
      <c r="P272" t="s">
        <v>8318</v>
      </c>
      <c r="Q272">
        <f t="shared" si="12"/>
        <v>57.54</v>
      </c>
      <c r="R272" s="14">
        <f t="shared" si="13"/>
        <v>40637.866550925923</v>
      </c>
      <c r="S272" s="14">
        <f t="shared" si="14"/>
        <v>40688.166666666664</v>
      </c>
    </row>
    <row r="273" spans="1:19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8313</v>
      </c>
      <c r="P273" t="s">
        <v>8318</v>
      </c>
      <c r="Q273">
        <f t="shared" si="12"/>
        <v>109.42</v>
      </c>
      <c r="R273" s="14">
        <f t="shared" si="13"/>
        <v>41612.10024305556</v>
      </c>
      <c r="S273" s="14">
        <f t="shared" si="14"/>
        <v>41641.333333333336</v>
      </c>
    </row>
    <row r="274" spans="1:19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8313</v>
      </c>
      <c r="P274" t="s">
        <v>8318</v>
      </c>
      <c r="Q274">
        <f t="shared" si="12"/>
        <v>81.89</v>
      </c>
      <c r="R274" s="14">
        <f t="shared" si="13"/>
        <v>40235.900358796294</v>
      </c>
      <c r="S274" s="14">
        <f t="shared" si="14"/>
        <v>40296.78402777778</v>
      </c>
    </row>
    <row r="275" spans="1:19" ht="58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8313</v>
      </c>
      <c r="P275" t="s">
        <v>8318</v>
      </c>
      <c r="Q275">
        <f t="shared" si="12"/>
        <v>45.67</v>
      </c>
      <c r="R275" s="14">
        <f t="shared" si="13"/>
        <v>40697.498449074075</v>
      </c>
      <c r="S275" s="14">
        <f t="shared" si="14"/>
        <v>40727.498449074075</v>
      </c>
    </row>
    <row r="276" spans="1:19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8313</v>
      </c>
      <c r="P276" t="s">
        <v>8318</v>
      </c>
      <c r="Q276">
        <f t="shared" si="12"/>
        <v>55.22</v>
      </c>
      <c r="R276" s="14">
        <f t="shared" si="13"/>
        <v>40969.912372685183</v>
      </c>
      <c r="S276" s="14">
        <f t="shared" si="14"/>
        <v>41004.290972222225</v>
      </c>
    </row>
    <row r="277" spans="1:19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8313</v>
      </c>
      <c r="P277" t="s">
        <v>8318</v>
      </c>
      <c r="Q277">
        <f t="shared" si="12"/>
        <v>65.3</v>
      </c>
      <c r="R277" s="14">
        <f t="shared" si="13"/>
        <v>41193.032013888893</v>
      </c>
      <c r="S277" s="14">
        <f t="shared" si="14"/>
        <v>41223.073680555557</v>
      </c>
    </row>
    <row r="278" spans="1:19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8313</v>
      </c>
      <c r="P278" t="s">
        <v>8318</v>
      </c>
      <c r="Q278">
        <f t="shared" si="12"/>
        <v>95.23</v>
      </c>
      <c r="R278" s="14">
        <f t="shared" si="13"/>
        <v>40967.081874999996</v>
      </c>
      <c r="S278" s="14">
        <f t="shared" si="14"/>
        <v>41027.040208333332</v>
      </c>
    </row>
    <row r="279" spans="1:19" ht="58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8313</v>
      </c>
      <c r="P279" t="s">
        <v>8318</v>
      </c>
      <c r="Q279">
        <f t="shared" si="12"/>
        <v>75.44</v>
      </c>
      <c r="R279" s="14">
        <f t="shared" si="13"/>
        <v>42117.891423611116</v>
      </c>
      <c r="S279" s="14">
        <f t="shared" si="14"/>
        <v>42147.891423611116</v>
      </c>
    </row>
    <row r="280" spans="1:19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8313</v>
      </c>
      <c r="P280" t="s">
        <v>8318</v>
      </c>
      <c r="Q280">
        <f t="shared" si="12"/>
        <v>97.82</v>
      </c>
      <c r="R280" s="14">
        <f t="shared" si="13"/>
        <v>41164.040960648148</v>
      </c>
      <c r="S280" s="14">
        <f t="shared" si="14"/>
        <v>41194.040960648148</v>
      </c>
    </row>
    <row r="281" spans="1:19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8313</v>
      </c>
      <c r="P281" t="s">
        <v>8318</v>
      </c>
      <c r="Q281">
        <f t="shared" si="12"/>
        <v>87.69</v>
      </c>
      <c r="R281" s="14">
        <f t="shared" si="13"/>
        <v>42759.244166666671</v>
      </c>
      <c r="S281" s="14">
        <f t="shared" si="14"/>
        <v>42793.084027777775</v>
      </c>
    </row>
    <row r="282" spans="1:19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8313</v>
      </c>
      <c r="P282" t="s">
        <v>8318</v>
      </c>
      <c r="Q282">
        <f t="shared" si="12"/>
        <v>54.75</v>
      </c>
      <c r="R282" s="14">
        <f t="shared" si="13"/>
        <v>41744.590682870366</v>
      </c>
      <c r="S282" s="14">
        <f t="shared" si="14"/>
        <v>41789.590682870366</v>
      </c>
    </row>
    <row r="283" spans="1:19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8313</v>
      </c>
      <c r="P283" t="s">
        <v>8318</v>
      </c>
      <c r="Q283">
        <f t="shared" si="12"/>
        <v>83.95</v>
      </c>
      <c r="R283" s="14">
        <f t="shared" si="13"/>
        <v>39950.163344907407</v>
      </c>
      <c r="S283" s="14">
        <f t="shared" si="14"/>
        <v>40035.80972222222</v>
      </c>
    </row>
    <row r="284" spans="1:19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8313</v>
      </c>
      <c r="P284" t="s">
        <v>8318</v>
      </c>
      <c r="Q284">
        <f t="shared" si="12"/>
        <v>254.39</v>
      </c>
      <c r="R284" s="14">
        <f t="shared" si="13"/>
        <v>40194.920046296298</v>
      </c>
      <c r="S284" s="14">
        <f t="shared" si="14"/>
        <v>40231.916666666664</v>
      </c>
    </row>
    <row r="285" spans="1:19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8313</v>
      </c>
      <c r="P285" t="s">
        <v>8318</v>
      </c>
      <c r="Q285">
        <f t="shared" si="12"/>
        <v>101.83</v>
      </c>
      <c r="R285" s="14">
        <f t="shared" si="13"/>
        <v>40675.71</v>
      </c>
      <c r="S285" s="14">
        <f t="shared" si="14"/>
        <v>40695.207638888889</v>
      </c>
    </row>
    <row r="286" spans="1:19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8313</v>
      </c>
      <c r="P286" t="s">
        <v>8318</v>
      </c>
      <c r="Q286">
        <f t="shared" si="12"/>
        <v>55.07</v>
      </c>
      <c r="R286" s="14">
        <f t="shared" si="13"/>
        <v>40904.738194444442</v>
      </c>
      <c r="S286" s="14">
        <f t="shared" si="14"/>
        <v>40929.738194444442</v>
      </c>
    </row>
    <row r="287" spans="1:19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8313</v>
      </c>
      <c r="P287" t="s">
        <v>8318</v>
      </c>
      <c r="Q287">
        <f t="shared" si="12"/>
        <v>56.9</v>
      </c>
      <c r="R287" s="14">
        <f t="shared" si="13"/>
        <v>41506.756111111114</v>
      </c>
      <c r="S287" s="14">
        <f t="shared" si="14"/>
        <v>41536.756111111114</v>
      </c>
    </row>
    <row r="288" spans="1:19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8313</v>
      </c>
      <c r="P288" t="s">
        <v>8318</v>
      </c>
      <c r="Q288">
        <f t="shared" si="12"/>
        <v>121.28</v>
      </c>
      <c r="R288" s="14">
        <f t="shared" si="13"/>
        <v>41313.816249999996</v>
      </c>
      <c r="S288" s="14">
        <f t="shared" si="14"/>
        <v>41358.774583333332</v>
      </c>
    </row>
    <row r="289" spans="1:19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8313</v>
      </c>
      <c r="P289" t="s">
        <v>8318</v>
      </c>
      <c r="Q289">
        <f t="shared" si="12"/>
        <v>91.19</v>
      </c>
      <c r="R289" s="14">
        <f t="shared" si="13"/>
        <v>41184.277986111112</v>
      </c>
      <c r="S289" s="14">
        <f t="shared" si="14"/>
        <v>41215.166666666664</v>
      </c>
    </row>
    <row r="290" spans="1:19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8313</v>
      </c>
      <c r="P290" t="s">
        <v>8318</v>
      </c>
      <c r="Q290">
        <f t="shared" si="12"/>
        <v>115.45</v>
      </c>
      <c r="R290" s="14">
        <f t="shared" si="13"/>
        <v>41051.168900462959</v>
      </c>
      <c r="S290" s="14">
        <f t="shared" si="14"/>
        <v>41086.168900462959</v>
      </c>
    </row>
    <row r="291" spans="1:19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8313</v>
      </c>
      <c r="P291" t="s">
        <v>8318</v>
      </c>
      <c r="Q291">
        <f t="shared" si="12"/>
        <v>67.77</v>
      </c>
      <c r="R291" s="14">
        <f t="shared" si="13"/>
        <v>41550.456412037034</v>
      </c>
      <c r="S291" s="14">
        <f t="shared" si="14"/>
        <v>41580.456412037034</v>
      </c>
    </row>
    <row r="292" spans="1:19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8313</v>
      </c>
      <c r="P292" t="s">
        <v>8318</v>
      </c>
      <c r="Q292">
        <f t="shared" si="12"/>
        <v>28.58</v>
      </c>
      <c r="R292" s="14">
        <f t="shared" si="13"/>
        <v>40526.36917824074</v>
      </c>
      <c r="S292" s="14">
        <f t="shared" si="14"/>
        <v>40576.332638888889</v>
      </c>
    </row>
    <row r="293" spans="1:19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8313</v>
      </c>
      <c r="P293" t="s">
        <v>8318</v>
      </c>
      <c r="Q293">
        <f t="shared" si="12"/>
        <v>46.88</v>
      </c>
      <c r="R293" s="14">
        <f t="shared" si="13"/>
        <v>41376.769050925926</v>
      </c>
      <c r="S293" s="14">
        <f t="shared" si="14"/>
        <v>41395.000694444447</v>
      </c>
    </row>
    <row r="294" spans="1:19" ht="58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8313</v>
      </c>
      <c r="P294" t="s">
        <v>8318</v>
      </c>
      <c r="Q294">
        <f t="shared" si="12"/>
        <v>154.41999999999999</v>
      </c>
      <c r="R294" s="14">
        <f t="shared" si="13"/>
        <v>40812.803229166668</v>
      </c>
      <c r="S294" s="14">
        <f t="shared" si="14"/>
        <v>40845.165972222225</v>
      </c>
    </row>
    <row r="295" spans="1:19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8313</v>
      </c>
      <c r="P295" t="s">
        <v>8318</v>
      </c>
      <c r="Q295">
        <f t="shared" si="12"/>
        <v>201.22</v>
      </c>
      <c r="R295" s="14">
        <f t="shared" si="13"/>
        <v>41719.667986111112</v>
      </c>
      <c r="S295" s="14">
        <f t="shared" si="14"/>
        <v>41749.667986111112</v>
      </c>
    </row>
    <row r="296" spans="1:19" ht="72.5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8313</v>
      </c>
      <c r="P296" t="s">
        <v>8318</v>
      </c>
      <c r="Q296">
        <f t="shared" si="12"/>
        <v>100</v>
      </c>
      <c r="R296" s="14">
        <f t="shared" si="13"/>
        <v>40343.084421296298</v>
      </c>
      <c r="S296" s="14">
        <f t="shared" si="14"/>
        <v>40378.666666666664</v>
      </c>
    </row>
    <row r="297" spans="1:19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8313</v>
      </c>
      <c r="P297" t="s">
        <v>8318</v>
      </c>
      <c r="Q297">
        <f t="shared" si="12"/>
        <v>100.08</v>
      </c>
      <c r="R297" s="14">
        <f t="shared" si="13"/>
        <v>41519.004733796297</v>
      </c>
      <c r="S297" s="14">
        <f t="shared" si="14"/>
        <v>41579</v>
      </c>
    </row>
    <row r="298" spans="1:19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8313</v>
      </c>
      <c r="P298" t="s">
        <v>8318</v>
      </c>
      <c r="Q298">
        <f t="shared" si="12"/>
        <v>230.09</v>
      </c>
      <c r="R298" s="14">
        <f t="shared" si="13"/>
        <v>41134.475497685184</v>
      </c>
      <c r="S298" s="14">
        <f t="shared" si="14"/>
        <v>41159.475497685184</v>
      </c>
    </row>
    <row r="299" spans="1:19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8313</v>
      </c>
      <c r="P299" t="s">
        <v>8318</v>
      </c>
      <c r="Q299">
        <f t="shared" si="12"/>
        <v>141.75</v>
      </c>
      <c r="R299" s="14">
        <f t="shared" si="13"/>
        <v>42089.72802083334</v>
      </c>
      <c r="S299" s="14">
        <f t="shared" si="14"/>
        <v>42125.165972222225</v>
      </c>
    </row>
    <row r="300" spans="1:19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8313</v>
      </c>
      <c r="P300" t="s">
        <v>8318</v>
      </c>
      <c r="Q300">
        <f t="shared" si="12"/>
        <v>56.34</v>
      </c>
      <c r="R300" s="14">
        <f t="shared" si="13"/>
        <v>41709.463518518518</v>
      </c>
      <c r="S300" s="14">
        <f t="shared" si="14"/>
        <v>41768.875</v>
      </c>
    </row>
    <row r="301" spans="1:19" ht="58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8313</v>
      </c>
      <c r="P301" t="s">
        <v>8318</v>
      </c>
      <c r="Q301">
        <f t="shared" si="12"/>
        <v>73.34</v>
      </c>
      <c r="R301" s="14">
        <f t="shared" si="13"/>
        <v>40469.225231481483</v>
      </c>
      <c r="S301" s="14">
        <f t="shared" si="14"/>
        <v>40499.266898148147</v>
      </c>
    </row>
    <row r="302" spans="1:19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8313</v>
      </c>
      <c r="P302" t="s">
        <v>8318</v>
      </c>
      <c r="Q302">
        <f t="shared" si="12"/>
        <v>85.34</v>
      </c>
      <c r="R302" s="14">
        <f t="shared" si="13"/>
        <v>40626.959930555553</v>
      </c>
      <c r="S302" s="14">
        <f t="shared" si="14"/>
        <v>40657.959930555553</v>
      </c>
    </row>
    <row r="303" spans="1:19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8313</v>
      </c>
      <c r="P303" t="s">
        <v>8318</v>
      </c>
      <c r="Q303">
        <f t="shared" si="12"/>
        <v>61.5</v>
      </c>
      <c r="R303" s="14">
        <f t="shared" si="13"/>
        <v>41312.737673611111</v>
      </c>
      <c r="S303" s="14">
        <f t="shared" si="14"/>
        <v>41352.696006944447</v>
      </c>
    </row>
    <row r="304" spans="1:19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8313</v>
      </c>
      <c r="P304" t="s">
        <v>8318</v>
      </c>
      <c r="Q304">
        <f t="shared" si="12"/>
        <v>93.02</v>
      </c>
      <c r="R304" s="14">
        <f t="shared" si="13"/>
        <v>40933.856921296298</v>
      </c>
      <c r="S304" s="14">
        <f t="shared" si="14"/>
        <v>40963.856921296298</v>
      </c>
    </row>
    <row r="305" spans="1:19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8313</v>
      </c>
      <c r="P305" t="s">
        <v>8318</v>
      </c>
      <c r="Q305">
        <f t="shared" si="12"/>
        <v>50.29</v>
      </c>
      <c r="R305" s="14">
        <f t="shared" si="13"/>
        <v>41032.071134259262</v>
      </c>
      <c r="S305" s="14">
        <f t="shared" si="14"/>
        <v>41062.071134259262</v>
      </c>
    </row>
    <row r="306" spans="1:19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8313</v>
      </c>
      <c r="P306" t="s">
        <v>8318</v>
      </c>
      <c r="Q306">
        <f t="shared" si="12"/>
        <v>106.43</v>
      </c>
      <c r="R306" s="14">
        <f t="shared" si="13"/>
        <v>41114.094872685186</v>
      </c>
      <c r="S306" s="14">
        <f t="shared" si="14"/>
        <v>41153.083333333336</v>
      </c>
    </row>
    <row r="307" spans="1:19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8313</v>
      </c>
      <c r="P307" t="s">
        <v>8318</v>
      </c>
      <c r="Q307">
        <f t="shared" si="12"/>
        <v>51.72</v>
      </c>
      <c r="R307" s="14">
        <f t="shared" si="13"/>
        <v>40948.630196759259</v>
      </c>
      <c r="S307" s="14">
        <f t="shared" si="14"/>
        <v>40978.630196759259</v>
      </c>
    </row>
    <row r="308" spans="1:19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8313</v>
      </c>
      <c r="P308" t="s">
        <v>8318</v>
      </c>
      <c r="Q308">
        <f t="shared" si="12"/>
        <v>36.61</v>
      </c>
      <c r="R308" s="14">
        <f t="shared" si="13"/>
        <v>41333.837187500001</v>
      </c>
      <c r="S308" s="14">
        <f t="shared" si="14"/>
        <v>41353.795520833337</v>
      </c>
    </row>
    <row r="309" spans="1:19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8313</v>
      </c>
      <c r="P309" t="s">
        <v>8318</v>
      </c>
      <c r="Q309">
        <f t="shared" si="12"/>
        <v>42.52</v>
      </c>
      <c r="R309" s="14">
        <f t="shared" si="13"/>
        <v>41282.944456018515</v>
      </c>
      <c r="S309" s="14">
        <f t="shared" si="14"/>
        <v>41312.944456018515</v>
      </c>
    </row>
    <row r="310" spans="1:19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8313</v>
      </c>
      <c r="P310" t="s">
        <v>8318</v>
      </c>
      <c r="Q310">
        <f t="shared" si="12"/>
        <v>62.71</v>
      </c>
      <c r="R310" s="14">
        <f t="shared" si="13"/>
        <v>40567.694560185184</v>
      </c>
      <c r="S310" s="14">
        <f t="shared" si="14"/>
        <v>40612.694560185184</v>
      </c>
    </row>
    <row r="311" spans="1:19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8313</v>
      </c>
      <c r="P311" t="s">
        <v>8318</v>
      </c>
      <c r="Q311">
        <f t="shared" si="12"/>
        <v>89.96</v>
      </c>
      <c r="R311" s="14">
        <f t="shared" si="13"/>
        <v>41134.751550925925</v>
      </c>
      <c r="S311" s="14">
        <f t="shared" si="14"/>
        <v>41155.751550925925</v>
      </c>
    </row>
    <row r="312" spans="1:19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8313</v>
      </c>
      <c r="P312" t="s">
        <v>8318</v>
      </c>
      <c r="Q312">
        <f t="shared" si="12"/>
        <v>28.92</v>
      </c>
      <c r="R312" s="14">
        <f t="shared" si="13"/>
        <v>40821.183136574073</v>
      </c>
      <c r="S312" s="14">
        <f t="shared" si="14"/>
        <v>40836.083333333336</v>
      </c>
    </row>
    <row r="313" spans="1:19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8313</v>
      </c>
      <c r="P313" t="s">
        <v>8318</v>
      </c>
      <c r="Q313">
        <f t="shared" si="12"/>
        <v>138.80000000000001</v>
      </c>
      <c r="R313" s="14">
        <f t="shared" si="13"/>
        <v>40868.219814814816</v>
      </c>
      <c r="S313" s="14">
        <f t="shared" si="14"/>
        <v>40909.332638888889</v>
      </c>
    </row>
    <row r="314" spans="1:19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8313</v>
      </c>
      <c r="P314" t="s">
        <v>8318</v>
      </c>
      <c r="Q314">
        <f t="shared" si="12"/>
        <v>61.3</v>
      </c>
      <c r="R314" s="14">
        <f t="shared" si="13"/>
        <v>41348.877685185187</v>
      </c>
      <c r="S314" s="14">
        <f t="shared" si="14"/>
        <v>41378.877685185187</v>
      </c>
    </row>
    <row r="315" spans="1:19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8313</v>
      </c>
      <c r="P315" t="s">
        <v>8318</v>
      </c>
      <c r="Q315">
        <f t="shared" si="12"/>
        <v>80.2</v>
      </c>
      <c r="R315" s="14">
        <f t="shared" si="13"/>
        <v>40357.227939814817</v>
      </c>
      <c r="S315" s="14">
        <f t="shared" si="14"/>
        <v>40401.665972222225</v>
      </c>
    </row>
    <row r="316" spans="1:19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8313</v>
      </c>
      <c r="P316" t="s">
        <v>8318</v>
      </c>
      <c r="Q316">
        <f t="shared" si="12"/>
        <v>32.1</v>
      </c>
      <c r="R316" s="14">
        <f t="shared" si="13"/>
        <v>41304.833194444444</v>
      </c>
      <c r="S316" s="14">
        <f t="shared" si="14"/>
        <v>41334.833194444444</v>
      </c>
    </row>
    <row r="317" spans="1:19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8313</v>
      </c>
      <c r="P317" t="s">
        <v>8318</v>
      </c>
      <c r="Q317">
        <f t="shared" si="12"/>
        <v>200.89</v>
      </c>
      <c r="R317" s="14">
        <f t="shared" si="13"/>
        <v>41113.77238425926</v>
      </c>
      <c r="S317" s="14">
        <f t="shared" si="14"/>
        <v>41143.77238425926</v>
      </c>
    </row>
    <row r="318" spans="1:19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8313</v>
      </c>
      <c r="P318" t="s">
        <v>8318</v>
      </c>
      <c r="Q318">
        <f t="shared" si="12"/>
        <v>108.01</v>
      </c>
      <c r="R318" s="14">
        <f t="shared" si="13"/>
        <v>41950.923576388886</v>
      </c>
      <c r="S318" s="14">
        <f t="shared" si="14"/>
        <v>41984.207638888889</v>
      </c>
    </row>
    <row r="319" spans="1:19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8313</v>
      </c>
      <c r="P319" t="s">
        <v>8318</v>
      </c>
      <c r="Q319">
        <f t="shared" si="12"/>
        <v>95.7</v>
      </c>
      <c r="R319" s="14">
        <f t="shared" si="13"/>
        <v>41589.676886574074</v>
      </c>
      <c r="S319" s="14">
        <f t="shared" si="14"/>
        <v>41619.676886574074</v>
      </c>
    </row>
    <row r="320" spans="1:19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8313</v>
      </c>
      <c r="P320" t="s">
        <v>8318</v>
      </c>
      <c r="Q320">
        <f t="shared" si="12"/>
        <v>49.88</v>
      </c>
      <c r="R320" s="14">
        <f t="shared" si="13"/>
        <v>41330.038784722223</v>
      </c>
      <c r="S320" s="14">
        <f t="shared" si="14"/>
        <v>41359.997118055559</v>
      </c>
    </row>
    <row r="321" spans="1:19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8313</v>
      </c>
      <c r="P321" t="s">
        <v>8318</v>
      </c>
      <c r="Q321">
        <f t="shared" si="12"/>
        <v>110.47</v>
      </c>
      <c r="R321" s="14">
        <f t="shared" si="13"/>
        <v>40123.83829861111</v>
      </c>
      <c r="S321" s="14">
        <f t="shared" si="14"/>
        <v>40211.332638888889</v>
      </c>
    </row>
    <row r="322" spans="1:19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8313</v>
      </c>
      <c r="P322" t="s">
        <v>8318</v>
      </c>
      <c r="Q322">
        <f t="shared" si="12"/>
        <v>134.91</v>
      </c>
      <c r="R322" s="14">
        <f t="shared" si="13"/>
        <v>42331.551307870366</v>
      </c>
      <c r="S322" s="14">
        <f t="shared" si="14"/>
        <v>42360.958333333328</v>
      </c>
    </row>
    <row r="323" spans="1:19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8313</v>
      </c>
      <c r="P323" t="s">
        <v>8318</v>
      </c>
      <c r="Q323">
        <f t="shared" ref="Q323:Q386" si="15">IFERROR(ROUND(E323/L323,2),0)</f>
        <v>106.62</v>
      </c>
      <c r="R323" s="14">
        <f t="shared" ref="R323:R386" si="16">(((J323/60)/60)/24)+DATE(1970,1,1)</f>
        <v>42647.446597222224</v>
      </c>
      <c r="S323" s="14">
        <f t="shared" ref="S323:S386" si="17">(((I323/60)/60)/24)+DATE(1970,1,1)</f>
        <v>42682.488263888896</v>
      </c>
    </row>
    <row r="324" spans="1:19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8313</v>
      </c>
      <c r="P324" t="s">
        <v>8318</v>
      </c>
      <c r="Q324">
        <f t="shared" si="15"/>
        <v>145.04</v>
      </c>
      <c r="R324" s="14">
        <f t="shared" si="16"/>
        <v>42473.57</v>
      </c>
      <c r="S324" s="14">
        <f t="shared" si="17"/>
        <v>42503.57</v>
      </c>
    </row>
    <row r="325" spans="1:19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8313</v>
      </c>
      <c r="P325" t="s">
        <v>8318</v>
      </c>
      <c r="Q325">
        <f t="shared" si="15"/>
        <v>114.59</v>
      </c>
      <c r="R325" s="14">
        <f t="shared" si="16"/>
        <v>42697.32136574074</v>
      </c>
      <c r="S325" s="14">
        <f t="shared" si="17"/>
        <v>42725.332638888889</v>
      </c>
    </row>
    <row r="326" spans="1:19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8313</v>
      </c>
      <c r="P326" t="s">
        <v>8318</v>
      </c>
      <c r="Q326">
        <f t="shared" si="15"/>
        <v>105.32</v>
      </c>
      <c r="R326" s="14">
        <f t="shared" si="16"/>
        <v>42184.626250000001</v>
      </c>
      <c r="S326" s="14">
        <f t="shared" si="17"/>
        <v>42217.626250000001</v>
      </c>
    </row>
    <row r="327" spans="1:19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8313</v>
      </c>
      <c r="P327" t="s">
        <v>8318</v>
      </c>
      <c r="Q327">
        <f t="shared" si="15"/>
        <v>70.92</v>
      </c>
      <c r="R327" s="14">
        <f t="shared" si="16"/>
        <v>42689.187881944439</v>
      </c>
      <c r="S327" s="14">
        <f t="shared" si="17"/>
        <v>42724.187881944439</v>
      </c>
    </row>
    <row r="328" spans="1:19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8313</v>
      </c>
      <c r="P328" t="s">
        <v>8318</v>
      </c>
      <c r="Q328">
        <f t="shared" si="15"/>
        <v>147.16999999999999</v>
      </c>
      <c r="R328" s="14">
        <f t="shared" si="16"/>
        <v>42775.314884259264</v>
      </c>
      <c r="S328" s="14">
        <f t="shared" si="17"/>
        <v>42808.956250000003</v>
      </c>
    </row>
    <row r="329" spans="1:19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8313</v>
      </c>
      <c r="P329" t="s">
        <v>8318</v>
      </c>
      <c r="Q329">
        <f t="shared" si="15"/>
        <v>160.47</v>
      </c>
      <c r="R329" s="14">
        <f t="shared" si="16"/>
        <v>42058.235289351855</v>
      </c>
      <c r="S329" s="14">
        <f t="shared" si="17"/>
        <v>42085.333333333328</v>
      </c>
    </row>
    <row r="330" spans="1:19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8313</v>
      </c>
      <c r="P330" t="s">
        <v>8318</v>
      </c>
      <c r="Q330">
        <f t="shared" si="15"/>
        <v>156.05000000000001</v>
      </c>
      <c r="R330" s="14">
        <f t="shared" si="16"/>
        <v>42278.946620370371</v>
      </c>
      <c r="S330" s="14">
        <f t="shared" si="17"/>
        <v>42309.166666666672</v>
      </c>
    </row>
    <row r="331" spans="1:19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8313</v>
      </c>
      <c r="P331" t="s">
        <v>8318</v>
      </c>
      <c r="Q331">
        <f t="shared" si="15"/>
        <v>63.17</v>
      </c>
      <c r="R331" s="14">
        <f t="shared" si="16"/>
        <v>42291.46674768519</v>
      </c>
      <c r="S331" s="14">
        <f t="shared" si="17"/>
        <v>42315.166666666672</v>
      </c>
    </row>
    <row r="332" spans="1:19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8313</v>
      </c>
      <c r="P332" t="s">
        <v>8318</v>
      </c>
      <c r="Q332">
        <f t="shared" si="15"/>
        <v>104.82</v>
      </c>
      <c r="R332" s="14">
        <f t="shared" si="16"/>
        <v>41379.515775462962</v>
      </c>
      <c r="S332" s="14">
        <f t="shared" si="17"/>
        <v>41411.165972222225</v>
      </c>
    </row>
    <row r="333" spans="1:19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8313</v>
      </c>
      <c r="P333" t="s">
        <v>8318</v>
      </c>
      <c r="Q333">
        <f t="shared" si="15"/>
        <v>97.36</v>
      </c>
      <c r="R333" s="14">
        <f t="shared" si="16"/>
        <v>42507.581412037034</v>
      </c>
      <c r="S333" s="14">
        <f t="shared" si="17"/>
        <v>42538.581412037034</v>
      </c>
    </row>
    <row r="334" spans="1:19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8313</v>
      </c>
      <c r="P334" t="s">
        <v>8318</v>
      </c>
      <c r="Q334">
        <f t="shared" si="15"/>
        <v>203.63</v>
      </c>
      <c r="R334" s="14">
        <f t="shared" si="16"/>
        <v>42263.680289351847</v>
      </c>
      <c r="S334" s="14">
        <f t="shared" si="17"/>
        <v>42305.333333333328</v>
      </c>
    </row>
    <row r="335" spans="1:19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8313</v>
      </c>
      <c r="P335" t="s">
        <v>8318</v>
      </c>
      <c r="Q335">
        <f t="shared" si="15"/>
        <v>188.31</v>
      </c>
      <c r="R335" s="14">
        <f t="shared" si="16"/>
        <v>42437.636469907404</v>
      </c>
      <c r="S335" s="14">
        <f t="shared" si="17"/>
        <v>42467.59480324074</v>
      </c>
    </row>
    <row r="336" spans="1:19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8313</v>
      </c>
      <c r="P336" t="s">
        <v>8318</v>
      </c>
      <c r="Q336">
        <f t="shared" si="15"/>
        <v>146.65</v>
      </c>
      <c r="R336" s="14">
        <f t="shared" si="16"/>
        <v>42101.682372685187</v>
      </c>
      <c r="S336" s="14">
        <f t="shared" si="17"/>
        <v>42139.791666666672</v>
      </c>
    </row>
    <row r="337" spans="1:19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8313</v>
      </c>
      <c r="P337" t="s">
        <v>8318</v>
      </c>
      <c r="Q337">
        <f t="shared" si="15"/>
        <v>109.19</v>
      </c>
      <c r="R337" s="14">
        <f t="shared" si="16"/>
        <v>42101.737442129626</v>
      </c>
      <c r="S337" s="14">
        <f t="shared" si="17"/>
        <v>42132.916666666672</v>
      </c>
    </row>
    <row r="338" spans="1:19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8313</v>
      </c>
      <c r="P338" t="s">
        <v>8318</v>
      </c>
      <c r="Q338">
        <f t="shared" si="15"/>
        <v>59.25</v>
      </c>
      <c r="R338" s="14">
        <f t="shared" si="16"/>
        <v>42291.596273148149</v>
      </c>
      <c r="S338" s="14">
        <f t="shared" si="17"/>
        <v>42321.637939814813</v>
      </c>
    </row>
    <row r="339" spans="1:19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8313</v>
      </c>
      <c r="P339" t="s">
        <v>8318</v>
      </c>
      <c r="Q339">
        <f t="shared" si="15"/>
        <v>97.9</v>
      </c>
      <c r="R339" s="14">
        <f t="shared" si="16"/>
        <v>42047.128564814819</v>
      </c>
      <c r="S339" s="14">
        <f t="shared" si="17"/>
        <v>42077.086898148147</v>
      </c>
    </row>
    <row r="340" spans="1:19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8313</v>
      </c>
      <c r="P340" t="s">
        <v>8318</v>
      </c>
      <c r="Q340">
        <f t="shared" si="15"/>
        <v>70</v>
      </c>
      <c r="R340" s="14">
        <f t="shared" si="16"/>
        <v>42559.755671296298</v>
      </c>
      <c r="S340" s="14">
        <f t="shared" si="17"/>
        <v>42616.041666666672</v>
      </c>
    </row>
    <row r="341" spans="1:19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8313</v>
      </c>
      <c r="P341" t="s">
        <v>8318</v>
      </c>
      <c r="Q341">
        <f t="shared" si="15"/>
        <v>72.87</v>
      </c>
      <c r="R341" s="14">
        <f t="shared" si="16"/>
        <v>42093.760046296295</v>
      </c>
      <c r="S341" s="14">
        <f t="shared" si="17"/>
        <v>42123.760046296295</v>
      </c>
    </row>
    <row r="342" spans="1:19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8313</v>
      </c>
      <c r="P342" t="s">
        <v>8318</v>
      </c>
      <c r="Q342">
        <f t="shared" si="15"/>
        <v>146.35</v>
      </c>
      <c r="R342" s="14">
        <f t="shared" si="16"/>
        <v>42772.669062500005</v>
      </c>
      <c r="S342" s="14">
        <f t="shared" si="17"/>
        <v>42802.875</v>
      </c>
    </row>
    <row r="343" spans="1:19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8313</v>
      </c>
      <c r="P343" t="s">
        <v>8318</v>
      </c>
      <c r="Q343">
        <f t="shared" si="15"/>
        <v>67.91</v>
      </c>
      <c r="R343" s="14">
        <f t="shared" si="16"/>
        <v>41894.879606481481</v>
      </c>
      <c r="S343" s="14">
        <f t="shared" si="17"/>
        <v>41913.165972222225</v>
      </c>
    </row>
    <row r="344" spans="1:19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8313</v>
      </c>
      <c r="P344" t="s">
        <v>8318</v>
      </c>
      <c r="Q344">
        <f t="shared" si="15"/>
        <v>169.85</v>
      </c>
      <c r="R344" s="14">
        <f t="shared" si="16"/>
        <v>42459.780844907407</v>
      </c>
      <c r="S344" s="14">
        <f t="shared" si="17"/>
        <v>42489.780844907407</v>
      </c>
    </row>
    <row r="345" spans="1:19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8313</v>
      </c>
      <c r="P345" t="s">
        <v>8318</v>
      </c>
      <c r="Q345">
        <f t="shared" si="15"/>
        <v>58.41</v>
      </c>
      <c r="R345" s="14">
        <f t="shared" si="16"/>
        <v>41926.73778935185</v>
      </c>
      <c r="S345" s="14">
        <f t="shared" si="17"/>
        <v>41957.125</v>
      </c>
    </row>
    <row r="346" spans="1:19" ht="58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8313</v>
      </c>
      <c r="P346" t="s">
        <v>8318</v>
      </c>
      <c r="Q346">
        <f t="shared" si="15"/>
        <v>119.99</v>
      </c>
      <c r="R346" s="14">
        <f t="shared" si="16"/>
        <v>42111.970995370371</v>
      </c>
      <c r="S346" s="14">
        <f t="shared" si="17"/>
        <v>42156.097222222219</v>
      </c>
    </row>
    <row r="347" spans="1:19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8313</v>
      </c>
      <c r="P347" t="s">
        <v>8318</v>
      </c>
      <c r="Q347">
        <f t="shared" si="15"/>
        <v>99.86</v>
      </c>
      <c r="R347" s="14">
        <f t="shared" si="16"/>
        <v>42114.944328703699</v>
      </c>
      <c r="S347" s="14">
        <f t="shared" si="17"/>
        <v>42144.944328703699</v>
      </c>
    </row>
    <row r="348" spans="1:19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8313</v>
      </c>
      <c r="P348" t="s">
        <v>8318</v>
      </c>
      <c r="Q348">
        <f t="shared" si="15"/>
        <v>90.58</v>
      </c>
      <c r="R348" s="14">
        <f t="shared" si="16"/>
        <v>42261.500243055561</v>
      </c>
      <c r="S348" s="14">
        <f t="shared" si="17"/>
        <v>42291.500243055561</v>
      </c>
    </row>
    <row r="349" spans="1:19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8313</v>
      </c>
      <c r="P349" t="s">
        <v>8318</v>
      </c>
      <c r="Q349">
        <f t="shared" si="15"/>
        <v>117.77</v>
      </c>
      <c r="R349" s="14">
        <f t="shared" si="16"/>
        <v>42292.495474537034</v>
      </c>
      <c r="S349" s="14">
        <f t="shared" si="17"/>
        <v>42322.537141203706</v>
      </c>
    </row>
    <row r="350" spans="1:19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8313</v>
      </c>
      <c r="P350" t="s">
        <v>8318</v>
      </c>
      <c r="Q350">
        <f t="shared" si="15"/>
        <v>86.55</v>
      </c>
      <c r="R350" s="14">
        <f t="shared" si="16"/>
        <v>42207.58699074074</v>
      </c>
      <c r="S350" s="14">
        <f t="shared" si="17"/>
        <v>42237.58699074074</v>
      </c>
    </row>
    <row r="351" spans="1:19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8313</v>
      </c>
      <c r="P351" t="s">
        <v>8318</v>
      </c>
      <c r="Q351">
        <f t="shared" si="15"/>
        <v>71.900000000000006</v>
      </c>
      <c r="R351" s="14">
        <f t="shared" si="16"/>
        <v>42760.498935185184</v>
      </c>
      <c r="S351" s="14">
        <f t="shared" si="17"/>
        <v>42790.498935185184</v>
      </c>
    </row>
    <row r="352" spans="1:19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8313</v>
      </c>
      <c r="P352" t="s">
        <v>8318</v>
      </c>
      <c r="Q352">
        <f t="shared" si="15"/>
        <v>129.82</v>
      </c>
      <c r="R352" s="14">
        <f t="shared" si="16"/>
        <v>42586.066076388888</v>
      </c>
      <c r="S352" s="14">
        <f t="shared" si="17"/>
        <v>42624.165972222225</v>
      </c>
    </row>
    <row r="353" spans="1:19" ht="58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8313</v>
      </c>
      <c r="P353" t="s">
        <v>8318</v>
      </c>
      <c r="Q353">
        <f t="shared" si="15"/>
        <v>44.91</v>
      </c>
      <c r="R353" s="14">
        <f t="shared" si="16"/>
        <v>42427.964745370366</v>
      </c>
      <c r="S353" s="14">
        <f t="shared" si="17"/>
        <v>42467.923078703709</v>
      </c>
    </row>
    <row r="354" spans="1:19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8313</v>
      </c>
      <c r="P354" t="s">
        <v>8318</v>
      </c>
      <c r="Q354">
        <f t="shared" si="15"/>
        <v>40.76</v>
      </c>
      <c r="R354" s="14">
        <f t="shared" si="16"/>
        <v>41890.167453703703</v>
      </c>
      <c r="S354" s="14">
        <f t="shared" si="17"/>
        <v>41920.167453703703</v>
      </c>
    </row>
    <row r="355" spans="1:19" ht="58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8313</v>
      </c>
      <c r="P355" t="s">
        <v>8318</v>
      </c>
      <c r="Q355">
        <f t="shared" si="15"/>
        <v>103.52</v>
      </c>
      <c r="R355" s="14">
        <f t="shared" si="16"/>
        <v>42297.791886574079</v>
      </c>
      <c r="S355" s="14">
        <f t="shared" si="17"/>
        <v>42327.833553240736</v>
      </c>
    </row>
    <row r="356" spans="1:19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8313</v>
      </c>
      <c r="P356" t="s">
        <v>8318</v>
      </c>
      <c r="Q356">
        <f t="shared" si="15"/>
        <v>125.45</v>
      </c>
      <c r="R356" s="14">
        <f t="shared" si="16"/>
        <v>42438.827789351853</v>
      </c>
      <c r="S356" s="14">
        <f t="shared" si="17"/>
        <v>42468.786122685182</v>
      </c>
    </row>
    <row r="357" spans="1:19" ht="43.5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8313</v>
      </c>
      <c r="P357" t="s">
        <v>8318</v>
      </c>
      <c r="Q357">
        <f t="shared" si="15"/>
        <v>246.61</v>
      </c>
      <c r="R357" s="14">
        <f t="shared" si="16"/>
        <v>41943.293912037036</v>
      </c>
      <c r="S357" s="14">
        <f t="shared" si="17"/>
        <v>41974.3355787037</v>
      </c>
    </row>
    <row r="358" spans="1:19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8313</v>
      </c>
      <c r="P358" t="s">
        <v>8318</v>
      </c>
      <c r="Q358">
        <f t="shared" si="15"/>
        <v>79.400000000000006</v>
      </c>
      <c r="R358" s="14">
        <f t="shared" si="16"/>
        <v>42415.803159722222</v>
      </c>
      <c r="S358" s="14">
        <f t="shared" si="17"/>
        <v>42445.761493055557</v>
      </c>
    </row>
    <row r="359" spans="1:19" ht="58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8313</v>
      </c>
      <c r="P359" t="s">
        <v>8318</v>
      </c>
      <c r="Q359">
        <f t="shared" si="15"/>
        <v>86.14</v>
      </c>
      <c r="R359" s="14">
        <f t="shared" si="16"/>
        <v>42078.222187499996</v>
      </c>
      <c r="S359" s="14">
        <f t="shared" si="17"/>
        <v>42118.222187499996</v>
      </c>
    </row>
    <row r="360" spans="1:19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8313</v>
      </c>
      <c r="P360" t="s">
        <v>8318</v>
      </c>
      <c r="Q360">
        <f t="shared" si="15"/>
        <v>193.05</v>
      </c>
      <c r="R360" s="14">
        <f t="shared" si="16"/>
        <v>42507.860196759255</v>
      </c>
      <c r="S360" s="14">
        <f t="shared" si="17"/>
        <v>42536.625</v>
      </c>
    </row>
    <row r="361" spans="1:19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8313</v>
      </c>
      <c r="P361" t="s">
        <v>8318</v>
      </c>
      <c r="Q361">
        <f t="shared" si="15"/>
        <v>84.02</v>
      </c>
      <c r="R361" s="14">
        <f t="shared" si="16"/>
        <v>41935.070486111108</v>
      </c>
      <c r="S361" s="14">
        <f t="shared" si="17"/>
        <v>41957.216666666667</v>
      </c>
    </row>
    <row r="362" spans="1:19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8313</v>
      </c>
      <c r="P362" t="s">
        <v>8318</v>
      </c>
      <c r="Q362">
        <f t="shared" si="15"/>
        <v>139.83000000000001</v>
      </c>
      <c r="R362" s="14">
        <f t="shared" si="16"/>
        <v>42163.897916666669</v>
      </c>
      <c r="S362" s="14">
        <f t="shared" si="17"/>
        <v>42208.132638888885</v>
      </c>
    </row>
    <row r="363" spans="1:19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8313</v>
      </c>
      <c r="P363" t="s">
        <v>8318</v>
      </c>
      <c r="Q363">
        <f t="shared" si="15"/>
        <v>109.82</v>
      </c>
      <c r="R363" s="14">
        <f t="shared" si="16"/>
        <v>41936.001226851848</v>
      </c>
      <c r="S363" s="14">
        <f t="shared" si="17"/>
        <v>41966.042893518519</v>
      </c>
    </row>
    <row r="364" spans="1:19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8313</v>
      </c>
      <c r="P364" t="s">
        <v>8318</v>
      </c>
      <c r="Q364">
        <f t="shared" si="15"/>
        <v>139.53</v>
      </c>
      <c r="R364" s="14">
        <f t="shared" si="16"/>
        <v>41837.210543981484</v>
      </c>
      <c r="S364" s="14">
        <f t="shared" si="17"/>
        <v>41859</v>
      </c>
    </row>
    <row r="365" spans="1:19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8313</v>
      </c>
      <c r="P365" t="s">
        <v>8318</v>
      </c>
      <c r="Q365">
        <f t="shared" si="15"/>
        <v>347.85</v>
      </c>
      <c r="R365" s="14">
        <f t="shared" si="16"/>
        <v>40255.744629629626</v>
      </c>
      <c r="S365" s="14">
        <f t="shared" si="17"/>
        <v>40300.806944444441</v>
      </c>
    </row>
    <row r="366" spans="1:19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8313</v>
      </c>
      <c r="P366" t="s">
        <v>8318</v>
      </c>
      <c r="Q366">
        <f t="shared" si="15"/>
        <v>68.239999999999995</v>
      </c>
      <c r="R366" s="14">
        <f t="shared" si="16"/>
        <v>41780.859629629631</v>
      </c>
      <c r="S366" s="14">
        <f t="shared" si="17"/>
        <v>41811.165972222225</v>
      </c>
    </row>
    <row r="367" spans="1:19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8313</v>
      </c>
      <c r="P367" t="s">
        <v>8318</v>
      </c>
      <c r="Q367">
        <f t="shared" si="15"/>
        <v>239.94</v>
      </c>
      <c r="R367" s="14">
        <f t="shared" si="16"/>
        <v>41668.606469907405</v>
      </c>
      <c r="S367" s="14">
        <f t="shared" si="17"/>
        <v>41698.606469907405</v>
      </c>
    </row>
    <row r="368" spans="1:19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8313</v>
      </c>
      <c r="P368" t="s">
        <v>8318</v>
      </c>
      <c r="Q368">
        <f t="shared" si="15"/>
        <v>287.31</v>
      </c>
      <c r="R368" s="14">
        <f t="shared" si="16"/>
        <v>41019.793032407404</v>
      </c>
      <c r="S368" s="14">
        <f t="shared" si="17"/>
        <v>41049.793032407404</v>
      </c>
    </row>
    <row r="369" spans="1:19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8313</v>
      </c>
      <c r="P369" t="s">
        <v>8318</v>
      </c>
      <c r="Q369">
        <f t="shared" si="15"/>
        <v>86.85</v>
      </c>
      <c r="R369" s="14">
        <f t="shared" si="16"/>
        <v>41355.577291666668</v>
      </c>
      <c r="S369" s="14">
        <f t="shared" si="17"/>
        <v>41395.207638888889</v>
      </c>
    </row>
    <row r="370" spans="1:19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8313</v>
      </c>
      <c r="P370" t="s">
        <v>8318</v>
      </c>
      <c r="Q370">
        <f t="shared" si="15"/>
        <v>81.849999999999994</v>
      </c>
      <c r="R370" s="14">
        <f t="shared" si="16"/>
        <v>42043.605578703704</v>
      </c>
      <c r="S370" s="14">
        <f t="shared" si="17"/>
        <v>42078.563912037032</v>
      </c>
    </row>
    <row r="371" spans="1:19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8313</v>
      </c>
      <c r="P371" t="s">
        <v>8318</v>
      </c>
      <c r="Q371">
        <f t="shared" si="15"/>
        <v>42.87</v>
      </c>
      <c r="R371" s="14">
        <f t="shared" si="16"/>
        <v>40893.551724537036</v>
      </c>
      <c r="S371" s="14">
        <f t="shared" si="17"/>
        <v>40923.551724537036</v>
      </c>
    </row>
    <row r="372" spans="1:19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8313</v>
      </c>
      <c r="P372" t="s">
        <v>8318</v>
      </c>
      <c r="Q372">
        <f t="shared" si="15"/>
        <v>709.42</v>
      </c>
      <c r="R372" s="14">
        <f t="shared" si="16"/>
        <v>42711.795138888891</v>
      </c>
      <c r="S372" s="14">
        <f t="shared" si="17"/>
        <v>42741.795138888891</v>
      </c>
    </row>
    <row r="373" spans="1:19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8313</v>
      </c>
      <c r="P373" t="s">
        <v>8318</v>
      </c>
      <c r="Q373">
        <f t="shared" si="15"/>
        <v>161.26</v>
      </c>
      <c r="R373" s="14">
        <f t="shared" si="16"/>
        <v>41261.767812500002</v>
      </c>
      <c r="S373" s="14">
        <f t="shared" si="17"/>
        <v>41306.767812500002</v>
      </c>
    </row>
    <row r="374" spans="1:19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8313</v>
      </c>
      <c r="P374" t="s">
        <v>8318</v>
      </c>
      <c r="Q374">
        <f t="shared" si="15"/>
        <v>41.78</v>
      </c>
      <c r="R374" s="14">
        <f t="shared" si="16"/>
        <v>42425.576898148152</v>
      </c>
      <c r="S374" s="14">
        <f t="shared" si="17"/>
        <v>42465.666666666672</v>
      </c>
    </row>
    <row r="375" spans="1:19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8313</v>
      </c>
      <c r="P375" t="s">
        <v>8318</v>
      </c>
      <c r="Q375">
        <f t="shared" si="15"/>
        <v>89.89</v>
      </c>
      <c r="R375" s="14">
        <f t="shared" si="16"/>
        <v>41078.91201388889</v>
      </c>
      <c r="S375" s="14">
        <f t="shared" si="17"/>
        <v>41108.91201388889</v>
      </c>
    </row>
    <row r="376" spans="1:19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8313</v>
      </c>
      <c r="P376" t="s">
        <v>8318</v>
      </c>
      <c r="Q376">
        <f t="shared" si="15"/>
        <v>45.05</v>
      </c>
      <c r="R376" s="14">
        <f t="shared" si="16"/>
        <v>40757.889247685183</v>
      </c>
      <c r="S376" s="14">
        <f t="shared" si="17"/>
        <v>40802.889247685183</v>
      </c>
    </row>
    <row r="377" spans="1:19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8313</v>
      </c>
      <c r="P377" t="s">
        <v>8318</v>
      </c>
      <c r="Q377">
        <f t="shared" si="15"/>
        <v>42.86</v>
      </c>
      <c r="R377" s="14">
        <f t="shared" si="16"/>
        <v>41657.985081018516</v>
      </c>
      <c r="S377" s="14">
        <f t="shared" si="17"/>
        <v>41699.720833333333</v>
      </c>
    </row>
    <row r="378" spans="1:19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8313</v>
      </c>
      <c r="P378" t="s">
        <v>8318</v>
      </c>
      <c r="Q378">
        <f t="shared" si="15"/>
        <v>54.08</v>
      </c>
      <c r="R378" s="14">
        <f t="shared" si="16"/>
        <v>42576.452731481477</v>
      </c>
      <c r="S378" s="14">
        <f t="shared" si="17"/>
        <v>42607.452731481477</v>
      </c>
    </row>
    <row r="379" spans="1:19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8313</v>
      </c>
      <c r="P379" t="s">
        <v>8318</v>
      </c>
      <c r="Q379">
        <f t="shared" si="15"/>
        <v>103.22</v>
      </c>
      <c r="R379" s="14">
        <f t="shared" si="16"/>
        <v>42292.250787037032</v>
      </c>
      <c r="S379" s="14">
        <f t="shared" si="17"/>
        <v>42322.292361111111</v>
      </c>
    </row>
    <row r="380" spans="1:19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8313</v>
      </c>
      <c r="P380" t="s">
        <v>8318</v>
      </c>
      <c r="Q380">
        <f t="shared" si="15"/>
        <v>40.4</v>
      </c>
      <c r="R380" s="14">
        <f t="shared" si="16"/>
        <v>42370.571851851855</v>
      </c>
      <c r="S380" s="14">
        <f t="shared" si="17"/>
        <v>42394.994444444441</v>
      </c>
    </row>
    <row r="381" spans="1:19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8313</v>
      </c>
      <c r="P381" t="s">
        <v>8318</v>
      </c>
      <c r="Q381">
        <f t="shared" si="15"/>
        <v>116.86</v>
      </c>
      <c r="R381" s="14">
        <f t="shared" si="16"/>
        <v>40987.688333333332</v>
      </c>
      <c r="S381" s="14">
        <f t="shared" si="17"/>
        <v>41032.688333333332</v>
      </c>
    </row>
    <row r="382" spans="1:19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8313</v>
      </c>
      <c r="P382" t="s">
        <v>8318</v>
      </c>
      <c r="Q382">
        <f t="shared" si="15"/>
        <v>115.51</v>
      </c>
      <c r="R382" s="14">
        <f t="shared" si="16"/>
        <v>42367.719814814816</v>
      </c>
      <c r="S382" s="14">
        <f t="shared" si="17"/>
        <v>42392.719814814816</v>
      </c>
    </row>
    <row r="383" spans="1:19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8313</v>
      </c>
      <c r="P383" t="s">
        <v>8318</v>
      </c>
      <c r="Q383">
        <f t="shared" si="15"/>
        <v>104.31</v>
      </c>
      <c r="R383" s="14">
        <f t="shared" si="16"/>
        <v>41085.698113425926</v>
      </c>
      <c r="S383" s="14">
        <f t="shared" si="17"/>
        <v>41120.208333333336</v>
      </c>
    </row>
    <row r="384" spans="1:19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8313</v>
      </c>
      <c r="P384" t="s">
        <v>8318</v>
      </c>
      <c r="Q384">
        <f t="shared" si="15"/>
        <v>69.77</v>
      </c>
      <c r="R384" s="14">
        <f t="shared" si="16"/>
        <v>41144.709490740745</v>
      </c>
      <c r="S384" s="14">
        <f t="shared" si="17"/>
        <v>41158.709490740745</v>
      </c>
    </row>
    <row r="385" spans="1:19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8313</v>
      </c>
      <c r="P385" t="s">
        <v>8318</v>
      </c>
      <c r="Q385">
        <f t="shared" si="15"/>
        <v>43.02</v>
      </c>
      <c r="R385" s="14">
        <f t="shared" si="16"/>
        <v>41755.117581018516</v>
      </c>
      <c r="S385" s="14">
        <f t="shared" si="17"/>
        <v>41778.117581018516</v>
      </c>
    </row>
    <row r="386" spans="1:19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8313</v>
      </c>
      <c r="P386" t="s">
        <v>8318</v>
      </c>
      <c r="Q386">
        <f t="shared" si="15"/>
        <v>58.54</v>
      </c>
      <c r="R386" s="14">
        <f t="shared" si="16"/>
        <v>41980.781793981485</v>
      </c>
      <c r="S386" s="14">
        <f t="shared" si="17"/>
        <v>42010.781793981485</v>
      </c>
    </row>
    <row r="387" spans="1:19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8313</v>
      </c>
      <c r="P387" t="s">
        <v>8318</v>
      </c>
      <c r="Q387">
        <f t="shared" ref="Q387:Q450" si="18">IFERROR(ROUND(E387/L387,2),0)</f>
        <v>111.8</v>
      </c>
      <c r="R387" s="14">
        <f t="shared" ref="R387:R450" si="19">(((J387/60)/60)/24)+DATE(1970,1,1)</f>
        <v>41934.584502314814</v>
      </c>
      <c r="S387" s="14">
        <f t="shared" ref="S387:S450" si="20">(((I387/60)/60)/24)+DATE(1970,1,1)</f>
        <v>41964.626168981486</v>
      </c>
    </row>
    <row r="388" spans="1:19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8313</v>
      </c>
      <c r="P388" t="s">
        <v>8318</v>
      </c>
      <c r="Q388">
        <f t="shared" si="18"/>
        <v>46.23</v>
      </c>
      <c r="R388" s="14">
        <f t="shared" si="19"/>
        <v>42211.951284722221</v>
      </c>
      <c r="S388" s="14">
        <f t="shared" si="20"/>
        <v>42226.951284722221</v>
      </c>
    </row>
    <row r="389" spans="1:19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8313</v>
      </c>
      <c r="P389" t="s">
        <v>8318</v>
      </c>
      <c r="Q389">
        <f t="shared" si="18"/>
        <v>144.69</v>
      </c>
      <c r="R389" s="14">
        <f t="shared" si="19"/>
        <v>42200.67659722222</v>
      </c>
      <c r="S389" s="14">
        <f t="shared" si="20"/>
        <v>42231.25</v>
      </c>
    </row>
    <row r="390" spans="1:19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8313</v>
      </c>
      <c r="P390" t="s">
        <v>8318</v>
      </c>
      <c r="Q390">
        <f t="shared" si="18"/>
        <v>88.85</v>
      </c>
      <c r="R390" s="14">
        <f t="shared" si="19"/>
        <v>42549.076157407413</v>
      </c>
      <c r="S390" s="14">
        <f t="shared" si="20"/>
        <v>42579.076157407413</v>
      </c>
    </row>
    <row r="391" spans="1:19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8313</v>
      </c>
      <c r="P391" t="s">
        <v>8318</v>
      </c>
      <c r="Q391">
        <f t="shared" si="18"/>
        <v>81.75</v>
      </c>
      <c r="R391" s="14">
        <f t="shared" si="19"/>
        <v>41674.063078703701</v>
      </c>
      <c r="S391" s="14">
        <f t="shared" si="20"/>
        <v>41705.957638888889</v>
      </c>
    </row>
    <row r="392" spans="1:19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8313</v>
      </c>
      <c r="P392" t="s">
        <v>8318</v>
      </c>
      <c r="Q392">
        <f t="shared" si="18"/>
        <v>71.430000000000007</v>
      </c>
      <c r="R392" s="14">
        <f t="shared" si="19"/>
        <v>42112.036712962959</v>
      </c>
      <c r="S392" s="14">
        <f t="shared" si="20"/>
        <v>42132.036712962959</v>
      </c>
    </row>
    <row r="393" spans="1:19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8313</v>
      </c>
      <c r="P393" t="s">
        <v>8318</v>
      </c>
      <c r="Q393">
        <f t="shared" si="18"/>
        <v>104.26</v>
      </c>
      <c r="R393" s="14">
        <f t="shared" si="19"/>
        <v>40865.042256944449</v>
      </c>
      <c r="S393" s="14">
        <f t="shared" si="20"/>
        <v>40895.040972222225</v>
      </c>
    </row>
    <row r="394" spans="1:19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8313</v>
      </c>
      <c r="P394" t="s">
        <v>8318</v>
      </c>
      <c r="Q394">
        <f t="shared" si="18"/>
        <v>90.62</v>
      </c>
      <c r="R394" s="14">
        <f t="shared" si="19"/>
        <v>40763.717256944445</v>
      </c>
      <c r="S394" s="14">
        <f t="shared" si="20"/>
        <v>40794.125</v>
      </c>
    </row>
    <row r="395" spans="1:19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8313</v>
      </c>
      <c r="P395" t="s">
        <v>8318</v>
      </c>
      <c r="Q395">
        <f t="shared" si="18"/>
        <v>157.33000000000001</v>
      </c>
      <c r="R395" s="14">
        <f t="shared" si="19"/>
        <v>41526.708935185183</v>
      </c>
      <c r="S395" s="14">
        <f t="shared" si="20"/>
        <v>41557.708935185183</v>
      </c>
    </row>
    <row r="396" spans="1:19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8313</v>
      </c>
      <c r="P396" t="s">
        <v>8318</v>
      </c>
      <c r="Q396">
        <f t="shared" si="18"/>
        <v>105.18</v>
      </c>
      <c r="R396" s="14">
        <f t="shared" si="19"/>
        <v>42417.818078703705</v>
      </c>
      <c r="S396" s="14">
        <f t="shared" si="20"/>
        <v>42477.776412037041</v>
      </c>
    </row>
    <row r="397" spans="1:19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8313</v>
      </c>
      <c r="P397" t="s">
        <v>8318</v>
      </c>
      <c r="Q397">
        <f t="shared" si="18"/>
        <v>58.72</v>
      </c>
      <c r="R397" s="14">
        <f t="shared" si="19"/>
        <v>40990.909259259257</v>
      </c>
      <c r="S397" s="14">
        <f t="shared" si="20"/>
        <v>41026.897222222222</v>
      </c>
    </row>
    <row r="398" spans="1:19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8313</v>
      </c>
      <c r="P398" t="s">
        <v>8318</v>
      </c>
      <c r="Q398">
        <f t="shared" si="18"/>
        <v>81.63</v>
      </c>
      <c r="R398" s="14">
        <f t="shared" si="19"/>
        <v>41082.564884259256</v>
      </c>
      <c r="S398" s="14">
        <f t="shared" si="20"/>
        <v>41097.564884259256</v>
      </c>
    </row>
    <row r="399" spans="1:19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8313</v>
      </c>
      <c r="P399" t="s">
        <v>8318</v>
      </c>
      <c r="Q399">
        <f t="shared" si="18"/>
        <v>56.46</v>
      </c>
      <c r="R399" s="14">
        <f t="shared" si="19"/>
        <v>40379.776435185187</v>
      </c>
      <c r="S399" s="14">
        <f t="shared" si="20"/>
        <v>40422.155555555553</v>
      </c>
    </row>
    <row r="400" spans="1:19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8313</v>
      </c>
      <c r="P400" t="s">
        <v>8318</v>
      </c>
      <c r="Q400">
        <f t="shared" si="18"/>
        <v>140.1</v>
      </c>
      <c r="R400" s="14">
        <f t="shared" si="19"/>
        <v>42078.793124999997</v>
      </c>
      <c r="S400" s="14">
        <f t="shared" si="20"/>
        <v>42123.793124999997</v>
      </c>
    </row>
    <row r="401" spans="1:19" ht="58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8313</v>
      </c>
      <c r="P401" t="s">
        <v>8318</v>
      </c>
      <c r="Q401">
        <f t="shared" si="18"/>
        <v>224.85</v>
      </c>
      <c r="R401" s="14">
        <f t="shared" si="19"/>
        <v>42687.875775462962</v>
      </c>
      <c r="S401" s="14">
        <f t="shared" si="20"/>
        <v>42718.5</v>
      </c>
    </row>
    <row r="402" spans="1:19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8313</v>
      </c>
      <c r="P402" t="s">
        <v>8318</v>
      </c>
      <c r="Q402">
        <f t="shared" si="18"/>
        <v>181.13</v>
      </c>
      <c r="R402" s="14">
        <f t="shared" si="19"/>
        <v>41745.635960648149</v>
      </c>
      <c r="S402" s="14">
        <f t="shared" si="20"/>
        <v>41776.145833333336</v>
      </c>
    </row>
    <row r="403" spans="1:19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8313</v>
      </c>
      <c r="P403" t="s">
        <v>8318</v>
      </c>
      <c r="Q403">
        <f t="shared" si="18"/>
        <v>711.04</v>
      </c>
      <c r="R403" s="14">
        <f t="shared" si="19"/>
        <v>40732.842245370368</v>
      </c>
      <c r="S403" s="14">
        <f t="shared" si="20"/>
        <v>40762.842245370368</v>
      </c>
    </row>
    <row r="404" spans="1:19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8313</v>
      </c>
      <c r="P404" t="s">
        <v>8318</v>
      </c>
      <c r="Q404">
        <f t="shared" si="18"/>
        <v>65.88</v>
      </c>
      <c r="R404" s="14">
        <f t="shared" si="19"/>
        <v>42292.539548611108</v>
      </c>
      <c r="S404" s="14">
        <f t="shared" si="20"/>
        <v>42313.58121527778</v>
      </c>
    </row>
    <row r="405" spans="1:19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8313</v>
      </c>
      <c r="P405" t="s">
        <v>8318</v>
      </c>
      <c r="Q405">
        <f t="shared" si="18"/>
        <v>75.19</v>
      </c>
      <c r="R405" s="14">
        <f t="shared" si="19"/>
        <v>40718.310659722221</v>
      </c>
      <c r="S405" s="14">
        <f t="shared" si="20"/>
        <v>40765.297222222223</v>
      </c>
    </row>
    <row r="406" spans="1:19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8313</v>
      </c>
      <c r="P406" t="s">
        <v>8318</v>
      </c>
      <c r="Q406">
        <f t="shared" si="18"/>
        <v>133.13999999999999</v>
      </c>
      <c r="R406" s="14">
        <f t="shared" si="19"/>
        <v>41646.628032407411</v>
      </c>
      <c r="S406" s="14">
        <f t="shared" si="20"/>
        <v>41675.961111111108</v>
      </c>
    </row>
    <row r="407" spans="1:19" ht="43.5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8313</v>
      </c>
      <c r="P407" t="s">
        <v>8318</v>
      </c>
      <c r="Q407">
        <f t="shared" si="18"/>
        <v>55.2</v>
      </c>
      <c r="R407" s="14">
        <f t="shared" si="19"/>
        <v>41674.08494212963</v>
      </c>
      <c r="S407" s="14">
        <f t="shared" si="20"/>
        <v>41704.08494212963</v>
      </c>
    </row>
    <row r="408" spans="1:19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8313</v>
      </c>
      <c r="P408" t="s">
        <v>8318</v>
      </c>
      <c r="Q408">
        <f t="shared" si="18"/>
        <v>86.16</v>
      </c>
      <c r="R408" s="14">
        <f t="shared" si="19"/>
        <v>40638.162465277775</v>
      </c>
      <c r="S408" s="14">
        <f t="shared" si="20"/>
        <v>40672.249305555553</v>
      </c>
    </row>
    <row r="409" spans="1:19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8313</v>
      </c>
      <c r="P409" t="s">
        <v>8318</v>
      </c>
      <c r="Q409">
        <f t="shared" si="18"/>
        <v>92.32</v>
      </c>
      <c r="R409" s="14">
        <f t="shared" si="19"/>
        <v>40806.870949074073</v>
      </c>
      <c r="S409" s="14">
        <f t="shared" si="20"/>
        <v>40866.912615740745</v>
      </c>
    </row>
    <row r="410" spans="1:19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8313</v>
      </c>
      <c r="P410" t="s">
        <v>8318</v>
      </c>
      <c r="Q410">
        <f t="shared" si="18"/>
        <v>160.16</v>
      </c>
      <c r="R410" s="14">
        <f t="shared" si="19"/>
        <v>41543.735995370371</v>
      </c>
      <c r="S410" s="14">
        <f t="shared" si="20"/>
        <v>41583.777662037035</v>
      </c>
    </row>
    <row r="411" spans="1:19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8313</v>
      </c>
      <c r="P411" t="s">
        <v>8318</v>
      </c>
      <c r="Q411">
        <f t="shared" si="18"/>
        <v>45.6</v>
      </c>
      <c r="R411" s="14">
        <f t="shared" si="19"/>
        <v>42543.862777777773</v>
      </c>
      <c r="S411" s="14">
        <f t="shared" si="20"/>
        <v>42573.862777777773</v>
      </c>
    </row>
    <row r="412" spans="1:19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8313</v>
      </c>
      <c r="P412" t="s">
        <v>8318</v>
      </c>
      <c r="Q412">
        <f t="shared" si="18"/>
        <v>183.29</v>
      </c>
      <c r="R412" s="14">
        <f t="shared" si="19"/>
        <v>42113.981446759266</v>
      </c>
      <c r="S412" s="14">
        <f t="shared" si="20"/>
        <v>42173.981446759266</v>
      </c>
    </row>
    <row r="413" spans="1:19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8313</v>
      </c>
      <c r="P413" t="s">
        <v>8318</v>
      </c>
      <c r="Q413">
        <f t="shared" si="18"/>
        <v>125.79</v>
      </c>
      <c r="R413" s="14">
        <f t="shared" si="19"/>
        <v>41598.17597222222</v>
      </c>
      <c r="S413" s="14">
        <f t="shared" si="20"/>
        <v>41630.208333333336</v>
      </c>
    </row>
    <row r="414" spans="1:19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8313</v>
      </c>
      <c r="P414" t="s">
        <v>8318</v>
      </c>
      <c r="Q414">
        <f t="shared" si="18"/>
        <v>57.65</v>
      </c>
      <c r="R414" s="14">
        <f t="shared" si="19"/>
        <v>41099.742800925924</v>
      </c>
      <c r="S414" s="14">
        <f t="shared" si="20"/>
        <v>41115.742800925924</v>
      </c>
    </row>
    <row r="415" spans="1:19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8313</v>
      </c>
      <c r="P415" t="s">
        <v>8318</v>
      </c>
      <c r="Q415">
        <f t="shared" si="18"/>
        <v>78.66</v>
      </c>
      <c r="R415" s="14">
        <f t="shared" si="19"/>
        <v>41079.877442129626</v>
      </c>
      <c r="S415" s="14">
        <f t="shared" si="20"/>
        <v>41109.877442129626</v>
      </c>
    </row>
    <row r="416" spans="1:19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8313</v>
      </c>
      <c r="P416" t="s">
        <v>8318</v>
      </c>
      <c r="Q416">
        <f t="shared" si="18"/>
        <v>91.48</v>
      </c>
      <c r="R416" s="14">
        <f t="shared" si="19"/>
        <v>41529.063252314816</v>
      </c>
      <c r="S416" s="14">
        <f t="shared" si="20"/>
        <v>41559.063252314816</v>
      </c>
    </row>
    <row r="417" spans="1:19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8313</v>
      </c>
      <c r="P417" t="s">
        <v>8318</v>
      </c>
      <c r="Q417">
        <f t="shared" si="18"/>
        <v>68.099999999999994</v>
      </c>
      <c r="R417" s="14">
        <f t="shared" si="19"/>
        <v>41904.851875</v>
      </c>
      <c r="S417" s="14">
        <f t="shared" si="20"/>
        <v>41929.5</v>
      </c>
    </row>
    <row r="418" spans="1:19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8313</v>
      </c>
      <c r="P418" t="s">
        <v>8318</v>
      </c>
      <c r="Q418">
        <f t="shared" si="18"/>
        <v>48.09</v>
      </c>
      <c r="R418" s="14">
        <f t="shared" si="19"/>
        <v>41648.396192129629</v>
      </c>
      <c r="S418" s="14">
        <f t="shared" si="20"/>
        <v>41678.396192129629</v>
      </c>
    </row>
    <row r="419" spans="1:19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8313</v>
      </c>
      <c r="P419" t="s">
        <v>8318</v>
      </c>
      <c r="Q419">
        <f t="shared" si="18"/>
        <v>202.42</v>
      </c>
      <c r="R419" s="14">
        <f t="shared" si="19"/>
        <v>41360.970601851855</v>
      </c>
      <c r="S419" s="14">
        <f t="shared" si="20"/>
        <v>41372.189583333333</v>
      </c>
    </row>
    <row r="420" spans="1:19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8313</v>
      </c>
      <c r="P420" t="s">
        <v>8318</v>
      </c>
      <c r="Q420">
        <f t="shared" si="18"/>
        <v>216.75</v>
      </c>
      <c r="R420" s="14">
        <f t="shared" si="19"/>
        <v>42178.282372685186</v>
      </c>
      <c r="S420" s="14">
        <f t="shared" si="20"/>
        <v>42208.282372685186</v>
      </c>
    </row>
    <row r="421" spans="1:19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8313</v>
      </c>
      <c r="P421" t="s">
        <v>8318</v>
      </c>
      <c r="Q421">
        <f t="shared" si="18"/>
        <v>110.07</v>
      </c>
      <c r="R421" s="14">
        <f t="shared" si="19"/>
        <v>41394.842442129629</v>
      </c>
      <c r="S421" s="14">
        <f t="shared" si="20"/>
        <v>41454.842442129629</v>
      </c>
    </row>
    <row r="422" spans="1:19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8313</v>
      </c>
      <c r="P422" t="s">
        <v>8319</v>
      </c>
      <c r="Q422">
        <f t="shared" si="18"/>
        <v>4.83</v>
      </c>
      <c r="R422" s="14">
        <f t="shared" si="19"/>
        <v>41682.23646990741</v>
      </c>
      <c r="S422" s="14">
        <f t="shared" si="20"/>
        <v>41712.194803240738</v>
      </c>
    </row>
    <row r="423" spans="1:19" ht="58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8313</v>
      </c>
      <c r="P423" t="s">
        <v>8319</v>
      </c>
      <c r="Q423">
        <f t="shared" si="18"/>
        <v>50.17</v>
      </c>
      <c r="R423" s="14">
        <f t="shared" si="19"/>
        <v>42177.491388888884</v>
      </c>
      <c r="S423" s="14">
        <f t="shared" si="20"/>
        <v>42237.491388888884</v>
      </c>
    </row>
    <row r="424" spans="1:19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8313</v>
      </c>
      <c r="P424" t="s">
        <v>8319</v>
      </c>
      <c r="Q424">
        <f t="shared" si="18"/>
        <v>35.83</v>
      </c>
      <c r="R424" s="14">
        <f t="shared" si="19"/>
        <v>41863.260381944441</v>
      </c>
      <c r="S424" s="14">
        <f t="shared" si="20"/>
        <v>41893.260381944441</v>
      </c>
    </row>
    <row r="425" spans="1:19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8313</v>
      </c>
      <c r="P425" t="s">
        <v>8319</v>
      </c>
      <c r="Q425">
        <f t="shared" si="18"/>
        <v>11.77</v>
      </c>
      <c r="R425" s="14">
        <f t="shared" si="19"/>
        <v>41400.92627314815</v>
      </c>
      <c r="S425" s="14">
        <f t="shared" si="20"/>
        <v>41430.92627314815</v>
      </c>
    </row>
    <row r="426" spans="1:19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8313</v>
      </c>
      <c r="P426" t="s">
        <v>8319</v>
      </c>
      <c r="Q426">
        <f t="shared" si="18"/>
        <v>40.78</v>
      </c>
      <c r="R426" s="14">
        <f t="shared" si="19"/>
        <v>40934.376145833332</v>
      </c>
      <c r="S426" s="14">
        <f t="shared" si="20"/>
        <v>40994.334479166668</v>
      </c>
    </row>
    <row r="427" spans="1:19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8313</v>
      </c>
      <c r="P427" t="s">
        <v>8319</v>
      </c>
      <c r="Q427">
        <f t="shared" si="18"/>
        <v>3</v>
      </c>
      <c r="R427" s="14">
        <f t="shared" si="19"/>
        <v>42275.861157407402</v>
      </c>
      <c r="S427" s="14">
        <f t="shared" si="20"/>
        <v>42335.902824074074</v>
      </c>
    </row>
    <row r="428" spans="1:19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8313</v>
      </c>
      <c r="P428" t="s">
        <v>8319</v>
      </c>
      <c r="Q428">
        <f t="shared" si="18"/>
        <v>16.63</v>
      </c>
      <c r="R428" s="14">
        <f t="shared" si="19"/>
        <v>42400.711967592593</v>
      </c>
      <c r="S428" s="14">
        <f t="shared" si="20"/>
        <v>42430.711967592593</v>
      </c>
    </row>
    <row r="429" spans="1:19" ht="58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8313</v>
      </c>
      <c r="P429" t="s">
        <v>8319</v>
      </c>
      <c r="Q429">
        <f t="shared" si="18"/>
        <v>0</v>
      </c>
      <c r="R429" s="14">
        <f t="shared" si="19"/>
        <v>42285.909027777772</v>
      </c>
      <c r="S429" s="14">
        <f t="shared" si="20"/>
        <v>42299.790972222225</v>
      </c>
    </row>
    <row r="430" spans="1:19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8313</v>
      </c>
      <c r="P430" t="s">
        <v>8319</v>
      </c>
      <c r="Q430">
        <f t="shared" si="18"/>
        <v>52</v>
      </c>
      <c r="R430" s="14">
        <f t="shared" si="19"/>
        <v>41778.766724537039</v>
      </c>
      <c r="S430" s="14">
        <f t="shared" si="20"/>
        <v>41806.916666666664</v>
      </c>
    </row>
    <row r="431" spans="1:19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8313</v>
      </c>
      <c r="P431" t="s">
        <v>8319</v>
      </c>
      <c r="Q431">
        <f t="shared" si="18"/>
        <v>0</v>
      </c>
      <c r="R431" s="14">
        <f t="shared" si="19"/>
        <v>40070.901412037041</v>
      </c>
      <c r="S431" s="14">
        <f t="shared" si="20"/>
        <v>40144.207638888889</v>
      </c>
    </row>
    <row r="432" spans="1:19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8313</v>
      </c>
      <c r="P432" t="s">
        <v>8319</v>
      </c>
      <c r="Q432">
        <f t="shared" si="18"/>
        <v>4.8</v>
      </c>
      <c r="R432" s="14">
        <f t="shared" si="19"/>
        <v>41513.107256944444</v>
      </c>
      <c r="S432" s="14">
        <f t="shared" si="20"/>
        <v>41528.107256944444</v>
      </c>
    </row>
    <row r="433" spans="1:19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8313</v>
      </c>
      <c r="P433" t="s">
        <v>8319</v>
      </c>
      <c r="Q433">
        <f t="shared" si="18"/>
        <v>51.88</v>
      </c>
      <c r="R433" s="14">
        <f t="shared" si="19"/>
        <v>42526.871331018512</v>
      </c>
      <c r="S433" s="14">
        <f t="shared" si="20"/>
        <v>42556.871331018512</v>
      </c>
    </row>
    <row r="434" spans="1:19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8313</v>
      </c>
      <c r="P434" t="s">
        <v>8319</v>
      </c>
      <c r="Q434">
        <f t="shared" si="18"/>
        <v>71.25</v>
      </c>
      <c r="R434" s="14">
        <f t="shared" si="19"/>
        <v>42238.726631944446</v>
      </c>
      <c r="S434" s="14">
        <f t="shared" si="20"/>
        <v>42298.726631944446</v>
      </c>
    </row>
    <row r="435" spans="1:19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8313</v>
      </c>
      <c r="P435" t="s">
        <v>8319</v>
      </c>
      <c r="Q435">
        <f t="shared" si="18"/>
        <v>0</v>
      </c>
      <c r="R435" s="14">
        <f t="shared" si="19"/>
        <v>42228.629884259266</v>
      </c>
      <c r="S435" s="14">
        <f t="shared" si="20"/>
        <v>42288.629884259266</v>
      </c>
    </row>
    <row r="436" spans="1:19" ht="58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8313</v>
      </c>
      <c r="P436" t="s">
        <v>8319</v>
      </c>
      <c r="Q436">
        <f t="shared" si="18"/>
        <v>62.5</v>
      </c>
      <c r="R436" s="14">
        <f t="shared" si="19"/>
        <v>41576.834513888891</v>
      </c>
      <c r="S436" s="14">
        <f t="shared" si="20"/>
        <v>41609.876180555555</v>
      </c>
    </row>
    <row r="437" spans="1:19" ht="58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8313</v>
      </c>
      <c r="P437" t="s">
        <v>8319</v>
      </c>
      <c r="Q437">
        <f t="shared" si="18"/>
        <v>1</v>
      </c>
      <c r="R437" s="14">
        <f t="shared" si="19"/>
        <v>41500.747453703705</v>
      </c>
      <c r="S437" s="14">
        <f t="shared" si="20"/>
        <v>41530.747453703705</v>
      </c>
    </row>
    <row r="438" spans="1:19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8313</v>
      </c>
      <c r="P438" t="s">
        <v>8319</v>
      </c>
      <c r="Q438">
        <f t="shared" si="18"/>
        <v>0</v>
      </c>
      <c r="R438" s="14">
        <f t="shared" si="19"/>
        <v>41456.36241898148</v>
      </c>
      <c r="S438" s="14">
        <f t="shared" si="20"/>
        <v>41486.36241898148</v>
      </c>
    </row>
    <row r="439" spans="1:19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8313</v>
      </c>
      <c r="P439" t="s">
        <v>8319</v>
      </c>
      <c r="Q439">
        <f t="shared" si="18"/>
        <v>0</v>
      </c>
      <c r="R439" s="14">
        <f t="shared" si="19"/>
        <v>42591.31858796296</v>
      </c>
      <c r="S439" s="14">
        <f t="shared" si="20"/>
        <v>42651.31858796296</v>
      </c>
    </row>
    <row r="440" spans="1:19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8313</v>
      </c>
      <c r="P440" t="s">
        <v>8319</v>
      </c>
      <c r="Q440">
        <f t="shared" si="18"/>
        <v>170.55</v>
      </c>
      <c r="R440" s="14">
        <f t="shared" si="19"/>
        <v>42296.261087962965</v>
      </c>
      <c r="S440" s="14">
        <f t="shared" si="20"/>
        <v>42326.302754629629</v>
      </c>
    </row>
    <row r="441" spans="1:19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8313</v>
      </c>
      <c r="P441" t="s">
        <v>8319</v>
      </c>
      <c r="Q441">
        <f t="shared" si="18"/>
        <v>0</v>
      </c>
      <c r="R441" s="14">
        <f t="shared" si="19"/>
        <v>41919.761782407404</v>
      </c>
      <c r="S441" s="14">
        <f t="shared" si="20"/>
        <v>41929.761782407404</v>
      </c>
    </row>
    <row r="442" spans="1:19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8313</v>
      </c>
      <c r="P442" t="s">
        <v>8319</v>
      </c>
      <c r="Q442">
        <f t="shared" si="18"/>
        <v>5</v>
      </c>
      <c r="R442" s="14">
        <f t="shared" si="19"/>
        <v>42423.985567129625</v>
      </c>
      <c r="S442" s="14">
        <f t="shared" si="20"/>
        <v>42453.943900462968</v>
      </c>
    </row>
    <row r="443" spans="1:19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8313</v>
      </c>
      <c r="P443" t="s">
        <v>8319</v>
      </c>
      <c r="Q443">
        <f t="shared" si="18"/>
        <v>0</v>
      </c>
      <c r="R443" s="14">
        <f t="shared" si="19"/>
        <v>41550.793935185182</v>
      </c>
      <c r="S443" s="14">
        <f t="shared" si="20"/>
        <v>41580.793935185182</v>
      </c>
    </row>
    <row r="444" spans="1:19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8313</v>
      </c>
      <c r="P444" t="s">
        <v>8319</v>
      </c>
      <c r="Q444">
        <f t="shared" si="18"/>
        <v>393.59</v>
      </c>
      <c r="R444" s="14">
        <f t="shared" si="19"/>
        <v>42024.888692129629</v>
      </c>
      <c r="S444" s="14">
        <f t="shared" si="20"/>
        <v>42054.888692129629</v>
      </c>
    </row>
    <row r="445" spans="1:19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8313</v>
      </c>
      <c r="P445" t="s">
        <v>8319</v>
      </c>
      <c r="Q445">
        <f t="shared" si="18"/>
        <v>5</v>
      </c>
      <c r="R445" s="14">
        <f t="shared" si="19"/>
        <v>41650.015057870369</v>
      </c>
      <c r="S445" s="14">
        <f t="shared" si="20"/>
        <v>41680.015057870369</v>
      </c>
    </row>
    <row r="446" spans="1:19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8313</v>
      </c>
      <c r="P446" t="s">
        <v>8319</v>
      </c>
      <c r="Q446">
        <f t="shared" si="18"/>
        <v>50</v>
      </c>
      <c r="R446" s="14">
        <f t="shared" si="19"/>
        <v>40894.906956018516</v>
      </c>
      <c r="S446" s="14">
        <f t="shared" si="20"/>
        <v>40954.906956018516</v>
      </c>
    </row>
    <row r="447" spans="1:19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8313</v>
      </c>
      <c r="P447" t="s">
        <v>8319</v>
      </c>
      <c r="Q447">
        <f t="shared" si="18"/>
        <v>1</v>
      </c>
      <c r="R447" s="14">
        <f t="shared" si="19"/>
        <v>42130.335358796292</v>
      </c>
      <c r="S447" s="14">
        <f t="shared" si="20"/>
        <v>42145.335358796292</v>
      </c>
    </row>
    <row r="448" spans="1:19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8313</v>
      </c>
      <c r="P448" t="s">
        <v>8319</v>
      </c>
      <c r="Q448">
        <f t="shared" si="18"/>
        <v>47.88</v>
      </c>
      <c r="R448" s="14">
        <f t="shared" si="19"/>
        <v>42037.083564814813</v>
      </c>
      <c r="S448" s="14">
        <f t="shared" si="20"/>
        <v>42067.083564814813</v>
      </c>
    </row>
    <row r="449" spans="1:19" ht="58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8313</v>
      </c>
      <c r="P449" t="s">
        <v>8319</v>
      </c>
      <c r="Q449">
        <f t="shared" si="18"/>
        <v>5</v>
      </c>
      <c r="R449" s="14">
        <f t="shared" si="19"/>
        <v>41331.555127314816</v>
      </c>
      <c r="S449" s="14">
        <f t="shared" si="20"/>
        <v>41356.513460648144</v>
      </c>
    </row>
    <row r="450" spans="1:19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8313</v>
      </c>
      <c r="P450" t="s">
        <v>8319</v>
      </c>
      <c r="Q450">
        <f t="shared" si="18"/>
        <v>20.5</v>
      </c>
      <c r="R450" s="14">
        <f t="shared" si="19"/>
        <v>41753.758043981477</v>
      </c>
      <c r="S450" s="14">
        <f t="shared" si="20"/>
        <v>41773.758043981477</v>
      </c>
    </row>
    <row r="451" spans="1:19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8313</v>
      </c>
      <c r="P451" t="s">
        <v>8319</v>
      </c>
      <c r="Q451">
        <f t="shared" ref="Q451:Q514" si="21">IFERROR(ROUND(E451/L451,2),0)</f>
        <v>9</v>
      </c>
      <c r="R451" s="14">
        <f t="shared" ref="R451:R514" si="22">(((J451/60)/60)/24)+DATE(1970,1,1)</f>
        <v>41534.568113425928</v>
      </c>
      <c r="S451" s="14">
        <f t="shared" ref="S451:S514" si="23">(((I451/60)/60)/24)+DATE(1970,1,1)</f>
        <v>41564.568113425928</v>
      </c>
    </row>
    <row r="452" spans="1:19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8313</v>
      </c>
      <c r="P452" t="s">
        <v>8319</v>
      </c>
      <c r="Q452">
        <f t="shared" si="21"/>
        <v>56.57</v>
      </c>
      <c r="R452" s="14">
        <f t="shared" si="22"/>
        <v>41654.946759259255</v>
      </c>
      <c r="S452" s="14">
        <f t="shared" si="23"/>
        <v>41684.946759259255</v>
      </c>
    </row>
    <row r="453" spans="1:19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8313</v>
      </c>
      <c r="P453" t="s">
        <v>8319</v>
      </c>
      <c r="Q453">
        <f t="shared" si="21"/>
        <v>0</v>
      </c>
      <c r="R453" s="14">
        <f t="shared" si="22"/>
        <v>41634.715173611112</v>
      </c>
      <c r="S453" s="14">
        <f t="shared" si="23"/>
        <v>41664.715173611112</v>
      </c>
    </row>
    <row r="454" spans="1:19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8313</v>
      </c>
      <c r="P454" t="s">
        <v>8319</v>
      </c>
      <c r="Q454">
        <f t="shared" si="21"/>
        <v>40</v>
      </c>
      <c r="R454" s="14">
        <f t="shared" si="22"/>
        <v>42107.703877314809</v>
      </c>
      <c r="S454" s="14">
        <f t="shared" si="23"/>
        <v>42137.703877314809</v>
      </c>
    </row>
    <row r="455" spans="1:19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8313</v>
      </c>
      <c r="P455" t="s">
        <v>8319</v>
      </c>
      <c r="Q455">
        <f t="shared" si="21"/>
        <v>13</v>
      </c>
      <c r="R455" s="14">
        <f t="shared" si="22"/>
        <v>42038.824988425928</v>
      </c>
      <c r="S455" s="14">
        <f t="shared" si="23"/>
        <v>42054.824988425928</v>
      </c>
    </row>
    <row r="456" spans="1:19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8313</v>
      </c>
      <c r="P456" t="s">
        <v>8319</v>
      </c>
      <c r="Q456">
        <f t="shared" si="21"/>
        <v>16.399999999999999</v>
      </c>
      <c r="R456" s="14">
        <f t="shared" si="22"/>
        <v>41938.717256944445</v>
      </c>
      <c r="S456" s="14">
        <f t="shared" si="23"/>
        <v>41969.551388888889</v>
      </c>
    </row>
    <row r="457" spans="1:19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8313</v>
      </c>
      <c r="P457" t="s">
        <v>8319</v>
      </c>
      <c r="Q457">
        <f t="shared" si="21"/>
        <v>22.5</v>
      </c>
      <c r="R457" s="14">
        <f t="shared" si="22"/>
        <v>40971.002569444441</v>
      </c>
      <c r="S457" s="14">
        <f t="shared" si="23"/>
        <v>41016.021527777775</v>
      </c>
    </row>
    <row r="458" spans="1:19" ht="58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8313</v>
      </c>
      <c r="P458" t="s">
        <v>8319</v>
      </c>
      <c r="Q458">
        <f t="shared" si="21"/>
        <v>20.329999999999998</v>
      </c>
      <c r="R458" s="14">
        <f t="shared" si="22"/>
        <v>41547.694456018515</v>
      </c>
      <c r="S458" s="14">
        <f t="shared" si="23"/>
        <v>41569.165972222225</v>
      </c>
    </row>
    <row r="459" spans="1:19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8313</v>
      </c>
      <c r="P459" t="s">
        <v>8319</v>
      </c>
      <c r="Q459">
        <f t="shared" si="21"/>
        <v>0</v>
      </c>
      <c r="R459" s="14">
        <f t="shared" si="22"/>
        <v>41837.767500000002</v>
      </c>
      <c r="S459" s="14">
        <f t="shared" si="23"/>
        <v>41867.767500000002</v>
      </c>
    </row>
    <row r="460" spans="1:19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8313</v>
      </c>
      <c r="P460" t="s">
        <v>8319</v>
      </c>
      <c r="Q460">
        <f t="shared" si="21"/>
        <v>16.760000000000002</v>
      </c>
      <c r="R460" s="14">
        <f t="shared" si="22"/>
        <v>41378.69976851852</v>
      </c>
      <c r="S460" s="14">
        <f t="shared" si="23"/>
        <v>41408.69976851852</v>
      </c>
    </row>
    <row r="461" spans="1:19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8313</v>
      </c>
      <c r="P461" t="s">
        <v>8319</v>
      </c>
      <c r="Q461">
        <f t="shared" si="21"/>
        <v>25</v>
      </c>
      <c r="R461" s="14">
        <f t="shared" si="22"/>
        <v>40800.6403587963</v>
      </c>
      <c r="S461" s="14">
        <f t="shared" si="23"/>
        <v>40860.682025462964</v>
      </c>
    </row>
    <row r="462" spans="1:19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8313</v>
      </c>
      <c r="P462" t="s">
        <v>8319</v>
      </c>
      <c r="Q462">
        <f t="shared" si="21"/>
        <v>12.5</v>
      </c>
      <c r="R462" s="14">
        <f t="shared" si="22"/>
        <v>41759.542534722219</v>
      </c>
      <c r="S462" s="14">
        <f t="shared" si="23"/>
        <v>41791.166666666664</v>
      </c>
    </row>
    <row r="463" spans="1:19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8313</v>
      </c>
      <c r="P463" t="s">
        <v>8319</v>
      </c>
      <c r="Q463">
        <f t="shared" si="21"/>
        <v>0</v>
      </c>
      <c r="R463" s="14">
        <f t="shared" si="22"/>
        <v>41407.84684027778</v>
      </c>
      <c r="S463" s="14">
        <f t="shared" si="23"/>
        <v>41427.84684027778</v>
      </c>
    </row>
    <row r="464" spans="1:19" ht="58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8313</v>
      </c>
      <c r="P464" t="s">
        <v>8319</v>
      </c>
      <c r="Q464">
        <f t="shared" si="21"/>
        <v>0</v>
      </c>
      <c r="R464" s="14">
        <f t="shared" si="22"/>
        <v>40705.126631944448</v>
      </c>
      <c r="S464" s="14">
        <f t="shared" si="23"/>
        <v>40765.126631944448</v>
      </c>
    </row>
    <row r="465" spans="1:19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8313</v>
      </c>
      <c r="P465" t="s">
        <v>8319</v>
      </c>
      <c r="Q465">
        <f t="shared" si="21"/>
        <v>113.64</v>
      </c>
      <c r="R465" s="14">
        <f t="shared" si="22"/>
        <v>40750.710104166668</v>
      </c>
      <c r="S465" s="14">
        <f t="shared" si="23"/>
        <v>40810.710104166668</v>
      </c>
    </row>
    <row r="466" spans="1:19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8313</v>
      </c>
      <c r="P466" t="s">
        <v>8319</v>
      </c>
      <c r="Q466">
        <f t="shared" si="21"/>
        <v>1</v>
      </c>
      <c r="R466" s="14">
        <f t="shared" si="22"/>
        <v>42488.848784722228</v>
      </c>
      <c r="S466" s="14">
        <f t="shared" si="23"/>
        <v>42508.848784722228</v>
      </c>
    </row>
    <row r="467" spans="1:19" ht="29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8313</v>
      </c>
      <c r="P467" t="s">
        <v>8319</v>
      </c>
      <c r="Q467">
        <f t="shared" si="21"/>
        <v>17.25</v>
      </c>
      <c r="R467" s="14">
        <f t="shared" si="22"/>
        <v>41801.120069444441</v>
      </c>
      <c r="S467" s="14">
        <f t="shared" si="23"/>
        <v>41817.120069444441</v>
      </c>
    </row>
    <row r="468" spans="1:19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8313</v>
      </c>
      <c r="P468" t="s">
        <v>8319</v>
      </c>
      <c r="Q468">
        <f t="shared" si="21"/>
        <v>15.2</v>
      </c>
      <c r="R468" s="14">
        <f t="shared" si="22"/>
        <v>41129.942870370374</v>
      </c>
      <c r="S468" s="14">
        <f t="shared" si="23"/>
        <v>41159.942870370374</v>
      </c>
    </row>
    <row r="469" spans="1:19" ht="58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8313</v>
      </c>
      <c r="P469" t="s">
        <v>8319</v>
      </c>
      <c r="Q469">
        <f t="shared" si="21"/>
        <v>110.64</v>
      </c>
      <c r="R469" s="14">
        <f t="shared" si="22"/>
        <v>41135.679791666669</v>
      </c>
      <c r="S469" s="14">
        <f t="shared" si="23"/>
        <v>41180.679791666669</v>
      </c>
    </row>
    <row r="470" spans="1:19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8313</v>
      </c>
      <c r="P470" t="s">
        <v>8319</v>
      </c>
      <c r="Q470">
        <f t="shared" si="21"/>
        <v>0</v>
      </c>
      <c r="R470" s="14">
        <f t="shared" si="22"/>
        <v>41041.167627314811</v>
      </c>
      <c r="S470" s="14">
        <f t="shared" si="23"/>
        <v>41101.160474537035</v>
      </c>
    </row>
    <row r="471" spans="1:19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8313</v>
      </c>
      <c r="P471" t="s">
        <v>8319</v>
      </c>
      <c r="Q471">
        <f t="shared" si="21"/>
        <v>0</v>
      </c>
      <c r="R471" s="14">
        <f t="shared" si="22"/>
        <v>41827.989861111113</v>
      </c>
      <c r="S471" s="14">
        <f t="shared" si="23"/>
        <v>41887.989861111113</v>
      </c>
    </row>
    <row r="472" spans="1:19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8313</v>
      </c>
      <c r="P472" t="s">
        <v>8319</v>
      </c>
      <c r="Q472">
        <f t="shared" si="21"/>
        <v>25.5</v>
      </c>
      <c r="R472" s="14">
        <f t="shared" si="22"/>
        <v>41605.167696759258</v>
      </c>
      <c r="S472" s="14">
        <f t="shared" si="23"/>
        <v>41655.166666666664</v>
      </c>
    </row>
    <row r="473" spans="1:19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8313</v>
      </c>
      <c r="P473" t="s">
        <v>8319</v>
      </c>
      <c r="Q473">
        <f t="shared" si="21"/>
        <v>38.479999999999997</v>
      </c>
      <c r="R473" s="14">
        <f t="shared" si="22"/>
        <v>41703.721979166665</v>
      </c>
      <c r="S473" s="14">
        <f t="shared" si="23"/>
        <v>41748.680312500001</v>
      </c>
    </row>
    <row r="474" spans="1:19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8313</v>
      </c>
      <c r="P474" t="s">
        <v>8319</v>
      </c>
      <c r="Q474">
        <f t="shared" si="21"/>
        <v>28.2</v>
      </c>
      <c r="R474" s="14">
        <f t="shared" si="22"/>
        <v>41844.922662037039</v>
      </c>
      <c r="S474" s="14">
        <f t="shared" si="23"/>
        <v>41874.922662037039</v>
      </c>
    </row>
    <row r="475" spans="1:19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8313</v>
      </c>
      <c r="P475" t="s">
        <v>8319</v>
      </c>
      <c r="Q475">
        <f t="shared" si="21"/>
        <v>61.5</v>
      </c>
      <c r="R475" s="14">
        <f t="shared" si="22"/>
        <v>41869.698136574072</v>
      </c>
      <c r="S475" s="14">
        <f t="shared" si="23"/>
        <v>41899.698136574072</v>
      </c>
    </row>
    <row r="476" spans="1:19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8313</v>
      </c>
      <c r="P476" t="s">
        <v>8319</v>
      </c>
      <c r="Q476">
        <f t="shared" si="21"/>
        <v>1</v>
      </c>
      <c r="R476" s="14">
        <f t="shared" si="22"/>
        <v>42753.329039351855</v>
      </c>
      <c r="S476" s="14">
        <f t="shared" si="23"/>
        <v>42783.329039351855</v>
      </c>
    </row>
    <row r="477" spans="1:19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8313</v>
      </c>
      <c r="P477" t="s">
        <v>8319</v>
      </c>
      <c r="Q477">
        <f t="shared" si="21"/>
        <v>0</v>
      </c>
      <c r="R477" s="14">
        <f t="shared" si="22"/>
        <v>42100.086145833338</v>
      </c>
      <c r="S477" s="14">
        <f t="shared" si="23"/>
        <v>42130.086145833338</v>
      </c>
    </row>
    <row r="478" spans="1:19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8313</v>
      </c>
      <c r="P478" t="s">
        <v>8319</v>
      </c>
      <c r="Q478">
        <f t="shared" si="21"/>
        <v>39.57</v>
      </c>
      <c r="R478" s="14">
        <f t="shared" si="22"/>
        <v>41757.975011574075</v>
      </c>
      <c r="S478" s="14">
        <f t="shared" si="23"/>
        <v>41793.165972222225</v>
      </c>
    </row>
    <row r="479" spans="1:19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8313</v>
      </c>
      <c r="P479" t="s">
        <v>8319</v>
      </c>
      <c r="Q479">
        <f t="shared" si="21"/>
        <v>0</v>
      </c>
      <c r="R479" s="14">
        <f t="shared" si="22"/>
        <v>40987.83488425926</v>
      </c>
      <c r="S479" s="14">
        <f t="shared" si="23"/>
        <v>41047.83488425926</v>
      </c>
    </row>
    <row r="480" spans="1:19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8313</v>
      </c>
      <c r="P480" t="s">
        <v>8319</v>
      </c>
      <c r="Q480">
        <f t="shared" si="21"/>
        <v>0</v>
      </c>
      <c r="R480" s="14">
        <f t="shared" si="22"/>
        <v>42065.910983796297</v>
      </c>
      <c r="S480" s="14">
        <f t="shared" si="23"/>
        <v>42095.869317129633</v>
      </c>
    </row>
    <row r="481" spans="1:19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8313</v>
      </c>
      <c r="P481" t="s">
        <v>8319</v>
      </c>
      <c r="Q481">
        <f t="shared" si="21"/>
        <v>88.8</v>
      </c>
      <c r="R481" s="14">
        <f t="shared" si="22"/>
        <v>41904.407812500001</v>
      </c>
      <c r="S481" s="14">
        <f t="shared" si="23"/>
        <v>41964.449479166666</v>
      </c>
    </row>
    <row r="482" spans="1:19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8313</v>
      </c>
      <c r="P482" t="s">
        <v>8319</v>
      </c>
      <c r="Q482">
        <f t="shared" si="21"/>
        <v>55.46</v>
      </c>
      <c r="R482" s="14">
        <f t="shared" si="22"/>
        <v>41465.500173611108</v>
      </c>
      <c r="S482" s="14">
        <f t="shared" si="23"/>
        <v>41495.500173611108</v>
      </c>
    </row>
    <row r="483" spans="1:19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8313</v>
      </c>
      <c r="P483" t="s">
        <v>8319</v>
      </c>
      <c r="Q483">
        <f t="shared" si="21"/>
        <v>87.14</v>
      </c>
      <c r="R483" s="14">
        <f t="shared" si="22"/>
        <v>41162.672326388885</v>
      </c>
      <c r="S483" s="14">
        <f t="shared" si="23"/>
        <v>41192.672326388885</v>
      </c>
    </row>
    <row r="484" spans="1:19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8313</v>
      </c>
      <c r="P484" t="s">
        <v>8319</v>
      </c>
      <c r="Q484">
        <f t="shared" si="21"/>
        <v>10</v>
      </c>
      <c r="R484" s="14">
        <f t="shared" si="22"/>
        <v>42447.896875000006</v>
      </c>
      <c r="S484" s="14">
        <f t="shared" si="23"/>
        <v>42474.606944444444</v>
      </c>
    </row>
    <row r="485" spans="1:19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8313</v>
      </c>
      <c r="P485" t="s">
        <v>8319</v>
      </c>
      <c r="Q485">
        <f t="shared" si="21"/>
        <v>51.22</v>
      </c>
      <c r="R485" s="14">
        <f t="shared" si="22"/>
        <v>41243.197592592594</v>
      </c>
      <c r="S485" s="14">
        <f t="shared" si="23"/>
        <v>41303.197592592594</v>
      </c>
    </row>
    <row r="486" spans="1:19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8313</v>
      </c>
      <c r="P486" t="s">
        <v>8319</v>
      </c>
      <c r="Q486">
        <f t="shared" si="21"/>
        <v>13.55</v>
      </c>
      <c r="R486" s="14">
        <f t="shared" si="22"/>
        <v>42272.93949074074</v>
      </c>
      <c r="S486" s="14">
        <f t="shared" si="23"/>
        <v>42313.981157407412</v>
      </c>
    </row>
    <row r="487" spans="1:19" ht="43.5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8313</v>
      </c>
      <c r="P487" t="s">
        <v>8319</v>
      </c>
      <c r="Q487">
        <f t="shared" si="21"/>
        <v>66.52</v>
      </c>
      <c r="R487" s="14">
        <f t="shared" si="22"/>
        <v>41381.50577546296</v>
      </c>
      <c r="S487" s="14">
        <f t="shared" si="23"/>
        <v>41411.50577546296</v>
      </c>
    </row>
    <row r="488" spans="1:19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8313</v>
      </c>
      <c r="P488" t="s">
        <v>8319</v>
      </c>
      <c r="Q488">
        <f t="shared" si="21"/>
        <v>50</v>
      </c>
      <c r="R488" s="14">
        <f t="shared" si="22"/>
        <v>41761.94258101852</v>
      </c>
      <c r="S488" s="14">
        <f t="shared" si="23"/>
        <v>41791.94258101852</v>
      </c>
    </row>
    <row r="489" spans="1:19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8313</v>
      </c>
      <c r="P489" t="s">
        <v>8319</v>
      </c>
      <c r="Q489">
        <f t="shared" si="21"/>
        <v>0</v>
      </c>
      <c r="R489" s="14">
        <f t="shared" si="22"/>
        <v>42669.594837962963</v>
      </c>
      <c r="S489" s="14">
        <f t="shared" si="23"/>
        <v>42729.636504629627</v>
      </c>
    </row>
    <row r="490" spans="1:19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8313</v>
      </c>
      <c r="P490" t="s">
        <v>8319</v>
      </c>
      <c r="Q490">
        <f t="shared" si="21"/>
        <v>0</v>
      </c>
      <c r="R490" s="14">
        <f t="shared" si="22"/>
        <v>42714.054398148146</v>
      </c>
      <c r="S490" s="14">
        <f t="shared" si="23"/>
        <v>42744.054398148146</v>
      </c>
    </row>
    <row r="491" spans="1:19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8313</v>
      </c>
      <c r="P491" t="s">
        <v>8319</v>
      </c>
      <c r="Q491">
        <f t="shared" si="21"/>
        <v>71.67</v>
      </c>
      <c r="R491" s="14">
        <f t="shared" si="22"/>
        <v>40882.481666666667</v>
      </c>
      <c r="S491" s="14">
        <f t="shared" si="23"/>
        <v>40913.481249999997</v>
      </c>
    </row>
    <row r="492" spans="1:19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8313</v>
      </c>
      <c r="P492" t="s">
        <v>8319</v>
      </c>
      <c r="Q492">
        <f t="shared" si="21"/>
        <v>0</v>
      </c>
      <c r="R492" s="14">
        <f t="shared" si="22"/>
        <v>41113.968576388892</v>
      </c>
      <c r="S492" s="14">
        <f t="shared" si="23"/>
        <v>41143.968576388892</v>
      </c>
    </row>
    <row r="493" spans="1:19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8313</v>
      </c>
      <c r="P493" t="s">
        <v>8319</v>
      </c>
      <c r="Q493">
        <f t="shared" si="21"/>
        <v>0</v>
      </c>
      <c r="R493" s="14">
        <f t="shared" si="22"/>
        <v>42366.982627314821</v>
      </c>
      <c r="S493" s="14">
        <f t="shared" si="23"/>
        <v>42396.982627314821</v>
      </c>
    </row>
    <row r="494" spans="1:19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8313</v>
      </c>
      <c r="P494" t="s">
        <v>8319</v>
      </c>
      <c r="Q494">
        <f t="shared" si="21"/>
        <v>0</v>
      </c>
      <c r="R494" s="14">
        <f t="shared" si="22"/>
        <v>42596.03506944445</v>
      </c>
      <c r="S494" s="14">
        <f t="shared" si="23"/>
        <v>42656.03506944445</v>
      </c>
    </row>
    <row r="495" spans="1:19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8313</v>
      </c>
      <c r="P495" t="s">
        <v>8319</v>
      </c>
      <c r="Q495">
        <f t="shared" si="21"/>
        <v>0</v>
      </c>
      <c r="R495" s="14">
        <f t="shared" si="22"/>
        <v>42114.726134259254</v>
      </c>
      <c r="S495" s="14">
        <f t="shared" si="23"/>
        <v>42144.726134259254</v>
      </c>
    </row>
    <row r="496" spans="1:19" ht="58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8313</v>
      </c>
      <c r="P496" t="s">
        <v>8319</v>
      </c>
      <c r="Q496">
        <f t="shared" si="21"/>
        <v>10.33</v>
      </c>
      <c r="R496" s="14">
        <f t="shared" si="22"/>
        <v>41799.830613425926</v>
      </c>
      <c r="S496" s="14">
        <f t="shared" si="23"/>
        <v>41823.125</v>
      </c>
    </row>
    <row r="497" spans="1:19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8313</v>
      </c>
      <c r="P497" t="s">
        <v>8319</v>
      </c>
      <c r="Q497">
        <f t="shared" si="21"/>
        <v>0</v>
      </c>
      <c r="R497" s="14">
        <f t="shared" si="22"/>
        <v>42171.827604166669</v>
      </c>
      <c r="S497" s="14">
        <f t="shared" si="23"/>
        <v>42201.827604166669</v>
      </c>
    </row>
    <row r="498" spans="1:19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8313</v>
      </c>
      <c r="P498" t="s">
        <v>8319</v>
      </c>
      <c r="Q498">
        <f t="shared" si="21"/>
        <v>1</v>
      </c>
      <c r="R498" s="14">
        <f t="shared" si="22"/>
        <v>41620.93141203704</v>
      </c>
      <c r="S498" s="14">
        <f t="shared" si="23"/>
        <v>41680.93141203704</v>
      </c>
    </row>
    <row r="499" spans="1:19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8313</v>
      </c>
      <c r="P499" t="s">
        <v>8319</v>
      </c>
      <c r="Q499">
        <f t="shared" si="21"/>
        <v>10</v>
      </c>
      <c r="R499" s="14">
        <f t="shared" si="22"/>
        <v>41945.037789351853</v>
      </c>
      <c r="S499" s="14">
        <f t="shared" si="23"/>
        <v>41998.208333333328</v>
      </c>
    </row>
    <row r="500" spans="1:19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8313</v>
      </c>
      <c r="P500" t="s">
        <v>8319</v>
      </c>
      <c r="Q500">
        <f t="shared" si="21"/>
        <v>136.09</v>
      </c>
      <c r="R500" s="14">
        <f t="shared" si="22"/>
        <v>40858.762141203704</v>
      </c>
      <c r="S500" s="14">
        <f t="shared" si="23"/>
        <v>40900.762141203704</v>
      </c>
    </row>
    <row r="501" spans="1:19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8313</v>
      </c>
      <c r="P501" t="s">
        <v>8319</v>
      </c>
      <c r="Q501">
        <f t="shared" si="21"/>
        <v>73.459999999999994</v>
      </c>
      <c r="R501" s="14">
        <f t="shared" si="22"/>
        <v>40043.895462962959</v>
      </c>
      <c r="S501" s="14">
        <f t="shared" si="23"/>
        <v>40098.874305555553</v>
      </c>
    </row>
    <row r="502" spans="1:19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8313</v>
      </c>
      <c r="P502" t="s">
        <v>8319</v>
      </c>
      <c r="Q502">
        <f t="shared" si="21"/>
        <v>53.75</v>
      </c>
      <c r="R502" s="14">
        <f t="shared" si="22"/>
        <v>40247.886006944449</v>
      </c>
      <c r="S502" s="14">
        <f t="shared" si="23"/>
        <v>40306.927777777775</v>
      </c>
    </row>
    <row r="503" spans="1:19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8313</v>
      </c>
      <c r="P503" t="s">
        <v>8319</v>
      </c>
      <c r="Q503">
        <f t="shared" si="21"/>
        <v>0</v>
      </c>
      <c r="R503" s="14">
        <f t="shared" si="22"/>
        <v>40703.234386574077</v>
      </c>
      <c r="S503" s="14">
        <f t="shared" si="23"/>
        <v>40733.234386574077</v>
      </c>
    </row>
    <row r="504" spans="1:19" ht="58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8313</v>
      </c>
      <c r="P504" t="s">
        <v>8319</v>
      </c>
      <c r="Q504">
        <f t="shared" si="21"/>
        <v>57.5</v>
      </c>
      <c r="R504" s="14">
        <f t="shared" si="22"/>
        <v>40956.553530092591</v>
      </c>
      <c r="S504" s="14">
        <f t="shared" si="23"/>
        <v>40986.511863425927</v>
      </c>
    </row>
    <row r="505" spans="1:19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8313</v>
      </c>
      <c r="P505" t="s">
        <v>8319</v>
      </c>
      <c r="Q505">
        <f t="shared" si="21"/>
        <v>12.67</v>
      </c>
      <c r="R505" s="14">
        <f t="shared" si="22"/>
        <v>41991.526655092588</v>
      </c>
      <c r="S505" s="14">
        <f t="shared" si="23"/>
        <v>42021.526655092588</v>
      </c>
    </row>
    <row r="506" spans="1:19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8313</v>
      </c>
      <c r="P506" t="s">
        <v>8319</v>
      </c>
      <c r="Q506">
        <f t="shared" si="21"/>
        <v>67</v>
      </c>
      <c r="R506" s="14">
        <f t="shared" si="22"/>
        <v>40949.98364583333</v>
      </c>
      <c r="S506" s="14">
        <f t="shared" si="23"/>
        <v>41009.941979166666</v>
      </c>
    </row>
    <row r="507" spans="1:19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8313</v>
      </c>
      <c r="P507" t="s">
        <v>8319</v>
      </c>
      <c r="Q507">
        <f t="shared" si="21"/>
        <v>3.71</v>
      </c>
      <c r="R507" s="14">
        <f t="shared" si="22"/>
        <v>42318.098217592589</v>
      </c>
      <c r="S507" s="14">
        <f t="shared" si="23"/>
        <v>42363.098217592589</v>
      </c>
    </row>
    <row r="508" spans="1:19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8313</v>
      </c>
      <c r="P508" t="s">
        <v>8319</v>
      </c>
      <c r="Q508">
        <f t="shared" si="21"/>
        <v>250</v>
      </c>
      <c r="R508" s="14">
        <f t="shared" si="22"/>
        <v>41466.552314814813</v>
      </c>
      <c r="S508" s="14">
        <f t="shared" si="23"/>
        <v>41496.552314814813</v>
      </c>
    </row>
    <row r="509" spans="1:19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8313</v>
      </c>
      <c r="P509" t="s">
        <v>8319</v>
      </c>
      <c r="Q509">
        <f t="shared" si="21"/>
        <v>64</v>
      </c>
      <c r="R509" s="14">
        <f t="shared" si="22"/>
        <v>41156.958993055552</v>
      </c>
      <c r="S509" s="14">
        <f t="shared" si="23"/>
        <v>41201.958993055552</v>
      </c>
    </row>
    <row r="510" spans="1:19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8313</v>
      </c>
      <c r="P510" t="s">
        <v>8319</v>
      </c>
      <c r="Q510">
        <f t="shared" si="21"/>
        <v>133.33000000000001</v>
      </c>
      <c r="R510" s="14">
        <f t="shared" si="22"/>
        <v>40995.024317129632</v>
      </c>
      <c r="S510" s="14">
        <f t="shared" si="23"/>
        <v>41054.593055555553</v>
      </c>
    </row>
    <row r="511" spans="1:19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8313</v>
      </c>
      <c r="P511" t="s">
        <v>8319</v>
      </c>
      <c r="Q511">
        <f t="shared" si="21"/>
        <v>10</v>
      </c>
      <c r="R511" s="14">
        <f t="shared" si="22"/>
        <v>42153.631597222222</v>
      </c>
      <c r="S511" s="14">
        <f t="shared" si="23"/>
        <v>42183.631597222222</v>
      </c>
    </row>
    <row r="512" spans="1:19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8313</v>
      </c>
      <c r="P512" t="s">
        <v>8319</v>
      </c>
      <c r="Q512">
        <f t="shared" si="21"/>
        <v>0</v>
      </c>
      <c r="R512" s="14">
        <f t="shared" si="22"/>
        <v>42400.176377314812</v>
      </c>
      <c r="S512" s="14">
        <f t="shared" si="23"/>
        <v>42430.176377314812</v>
      </c>
    </row>
    <row r="513" spans="1:19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8313</v>
      </c>
      <c r="P513" t="s">
        <v>8319</v>
      </c>
      <c r="Q513">
        <f t="shared" si="21"/>
        <v>30</v>
      </c>
      <c r="R513" s="14">
        <f t="shared" si="22"/>
        <v>41340.303032407406</v>
      </c>
      <c r="S513" s="14">
        <f t="shared" si="23"/>
        <v>41370.261365740742</v>
      </c>
    </row>
    <row r="514" spans="1:19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8313</v>
      </c>
      <c r="P514" t="s">
        <v>8319</v>
      </c>
      <c r="Q514">
        <f t="shared" si="21"/>
        <v>5.5</v>
      </c>
      <c r="R514" s="14">
        <f t="shared" si="22"/>
        <v>42649.742210648154</v>
      </c>
      <c r="S514" s="14">
        <f t="shared" si="23"/>
        <v>42694.783877314811</v>
      </c>
    </row>
    <row r="515" spans="1:19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8313</v>
      </c>
      <c r="P515" t="s">
        <v>8319</v>
      </c>
      <c r="Q515">
        <f t="shared" ref="Q515:Q578" si="24">IFERROR(ROUND(E515/L515,2),0)</f>
        <v>102.38</v>
      </c>
      <c r="R515" s="14">
        <f t="shared" ref="R515:R578" si="25">(((J515/60)/60)/24)+DATE(1970,1,1)</f>
        <v>42552.653993055559</v>
      </c>
      <c r="S515" s="14">
        <f t="shared" ref="S515:S578" si="26">(((I515/60)/60)/24)+DATE(1970,1,1)</f>
        <v>42597.291666666672</v>
      </c>
    </row>
    <row r="516" spans="1:19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8313</v>
      </c>
      <c r="P516" t="s">
        <v>8319</v>
      </c>
      <c r="Q516">
        <f t="shared" si="24"/>
        <v>16.670000000000002</v>
      </c>
      <c r="R516" s="14">
        <f t="shared" si="25"/>
        <v>41830.613969907405</v>
      </c>
      <c r="S516" s="14">
        <f t="shared" si="26"/>
        <v>41860.613969907405</v>
      </c>
    </row>
    <row r="517" spans="1:19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8313</v>
      </c>
      <c r="P517" t="s">
        <v>8319</v>
      </c>
      <c r="Q517">
        <f t="shared" si="24"/>
        <v>725.03</v>
      </c>
      <c r="R517" s="14">
        <f t="shared" si="25"/>
        <v>42327.490752314814</v>
      </c>
      <c r="S517" s="14">
        <f t="shared" si="26"/>
        <v>42367.490752314814</v>
      </c>
    </row>
    <row r="518" spans="1:19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8313</v>
      </c>
      <c r="P518" t="s">
        <v>8319</v>
      </c>
      <c r="Q518">
        <f t="shared" si="24"/>
        <v>0</v>
      </c>
      <c r="R518" s="14">
        <f t="shared" si="25"/>
        <v>42091.778703703705</v>
      </c>
      <c r="S518" s="14">
        <f t="shared" si="26"/>
        <v>42151.778703703705</v>
      </c>
    </row>
    <row r="519" spans="1:19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8313</v>
      </c>
      <c r="P519" t="s">
        <v>8319</v>
      </c>
      <c r="Q519">
        <f t="shared" si="24"/>
        <v>68.33</v>
      </c>
      <c r="R519" s="14">
        <f t="shared" si="25"/>
        <v>42738.615289351852</v>
      </c>
      <c r="S519" s="14">
        <f t="shared" si="26"/>
        <v>42768.615289351852</v>
      </c>
    </row>
    <row r="520" spans="1:19" ht="58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8313</v>
      </c>
      <c r="P520" t="s">
        <v>8319</v>
      </c>
      <c r="Q520">
        <f t="shared" si="24"/>
        <v>0</v>
      </c>
      <c r="R520" s="14">
        <f t="shared" si="25"/>
        <v>42223.616018518514</v>
      </c>
      <c r="S520" s="14">
        <f t="shared" si="26"/>
        <v>42253.615277777775</v>
      </c>
    </row>
    <row r="521" spans="1:19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8313</v>
      </c>
      <c r="P521" t="s">
        <v>8319</v>
      </c>
      <c r="Q521">
        <f t="shared" si="24"/>
        <v>39.229999999999997</v>
      </c>
      <c r="R521" s="14">
        <f t="shared" si="25"/>
        <v>41218.391446759262</v>
      </c>
      <c r="S521" s="14">
        <f t="shared" si="26"/>
        <v>41248.391446759262</v>
      </c>
    </row>
    <row r="522" spans="1:19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8307</v>
      </c>
      <c r="P522" t="s">
        <v>8308</v>
      </c>
      <c r="Q522">
        <f t="shared" si="24"/>
        <v>150.15</v>
      </c>
      <c r="R522" s="14">
        <f t="shared" si="25"/>
        <v>42318.702094907407</v>
      </c>
      <c r="S522" s="14">
        <f t="shared" si="26"/>
        <v>42348.702094907407</v>
      </c>
    </row>
    <row r="523" spans="1:19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8307</v>
      </c>
      <c r="P523" t="s">
        <v>8308</v>
      </c>
      <c r="Q523">
        <f t="shared" si="24"/>
        <v>93.43</v>
      </c>
      <c r="R523" s="14">
        <f t="shared" si="25"/>
        <v>42646.092812499999</v>
      </c>
      <c r="S523" s="14">
        <f t="shared" si="26"/>
        <v>42675.207638888889</v>
      </c>
    </row>
    <row r="524" spans="1:19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8307</v>
      </c>
      <c r="P524" t="s">
        <v>8308</v>
      </c>
      <c r="Q524">
        <f t="shared" si="24"/>
        <v>110.97</v>
      </c>
      <c r="R524" s="14">
        <f t="shared" si="25"/>
        <v>42430.040798611109</v>
      </c>
      <c r="S524" s="14">
        <f t="shared" si="26"/>
        <v>42449.999131944445</v>
      </c>
    </row>
    <row r="525" spans="1:19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8307</v>
      </c>
      <c r="P525" t="s">
        <v>8308</v>
      </c>
      <c r="Q525">
        <f t="shared" si="24"/>
        <v>71.790000000000006</v>
      </c>
      <c r="R525" s="14">
        <f t="shared" si="25"/>
        <v>42238.13282407407</v>
      </c>
      <c r="S525" s="14">
        <f t="shared" si="26"/>
        <v>42268.13282407407</v>
      </c>
    </row>
    <row r="526" spans="1:19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8307</v>
      </c>
      <c r="P526" t="s">
        <v>8308</v>
      </c>
      <c r="Q526">
        <f t="shared" si="24"/>
        <v>29.26</v>
      </c>
      <c r="R526" s="14">
        <f t="shared" si="25"/>
        <v>42492.717233796298</v>
      </c>
      <c r="S526" s="14">
        <f t="shared" si="26"/>
        <v>42522.717233796298</v>
      </c>
    </row>
    <row r="527" spans="1:19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8307</v>
      </c>
      <c r="P527" t="s">
        <v>8308</v>
      </c>
      <c r="Q527">
        <f t="shared" si="24"/>
        <v>1000</v>
      </c>
      <c r="R527" s="14">
        <f t="shared" si="25"/>
        <v>41850.400937500002</v>
      </c>
      <c r="S527" s="14">
        <f t="shared" si="26"/>
        <v>41895.400937500002</v>
      </c>
    </row>
    <row r="528" spans="1:19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8307</v>
      </c>
      <c r="P528" t="s">
        <v>8308</v>
      </c>
      <c r="Q528">
        <f t="shared" si="24"/>
        <v>74.349999999999994</v>
      </c>
      <c r="R528" s="14">
        <f t="shared" si="25"/>
        <v>42192.591944444444</v>
      </c>
      <c r="S528" s="14">
        <f t="shared" si="26"/>
        <v>42223.708333333328</v>
      </c>
    </row>
    <row r="529" spans="1:19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8307</v>
      </c>
      <c r="P529" t="s">
        <v>8308</v>
      </c>
      <c r="Q529">
        <f t="shared" si="24"/>
        <v>63.83</v>
      </c>
      <c r="R529" s="14">
        <f t="shared" si="25"/>
        <v>42753.205625000002</v>
      </c>
      <c r="S529" s="14">
        <f t="shared" si="26"/>
        <v>42783.670138888891</v>
      </c>
    </row>
    <row r="530" spans="1:19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8307</v>
      </c>
      <c r="P530" t="s">
        <v>8308</v>
      </c>
      <c r="Q530">
        <f t="shared" si="24"/>
        <v>44.33</v>
      </c>
      <c r="R530" s="14">
        <f t="shared" si="25"/>
        <v>42155.920219907406</v>
      </c>
      <c r="S530" s="14">
        <f t="shared" si="26"/>
        <v>42176.888888888891</v>
      </c>
    </row>
    <row r="531" spans="1:19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8307</v>
      </c>
      <c r="P531" t="s">
        <v>8308</v>
      </c>
      <c r="Q531">
        <f t="shared" si="24"/>
        <v>86.94</v>
      </c>
      <c r="R531" s="14">
        <f t="shared" si="25"/>
        <v>42725.031180555554</v>
      </c>
      <c r="S531" s="14">
        <f t="shared" si="26"/>
        <v>42746.208333333328</v>
      </c>
    </row>
    <row r="532" spans="1:19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8307</v>
      </c>
      <c r="P532" t="s">
        <v>8308</v>
      </c>
      <c r="Q532">
        <f t="shared" si="24"/>
        <v>126.55</v>
      </c>
      <c r="R532" s="14">
        <f t="shared" si="25"/>
        <v>42157.591064814813</v>
      </c>
      <c r="S532" s="14">
        <f t="shared" si="26"/>
        <v>42179.083333333328</v>
      </c>
    </row>
    <row r="533" spans="1:19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8307</v>
      </c>
      <c r="P533" t="s">
        <v>8308</v>
      </c>
      <c r="Q533">
        <f t="shared" si="24"/>
        <v>129.03</v>
      </c>
      <c r="R533" s="14">
        <f t="shared" si="25"/>
        <v>42676.065150462964</v>
      </c>
      <c r="S533" s="14">
        <f t="shared" si="26"/>
        <v>42721.290972222225</v>
      </c>
    </row>
    <row r="534" spans="1:19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8307</v>
      </c>
      <c r="P534" t="s">
        <v>8308</v>
      </c>
      <c r="Q534">
        <f t="shared" si="24"/>
        <v>71.239999999999995</v>
      </c>
      <c r="R534" s="14">
        <f t="shared" si="25"/>
        <v>42473.007037037038</v>
      </c>
      <c r="S534" s="14">
        <f t="shared" si="26"/>
        <v>42503.007037037038</v>
      </c>
    </row>
    <row r="535" spans="1:19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8307</v>
      </c>
      <c r="P535" t="s">
        <v>8308</v>
      </c>
      <c r="Q535">
        <f t="shared" si="24"/>
        <v>117.88</v>
      </c>
      <c r="R535" s="14">
        <f t="shared" si="25"/>
        <v>42482.43478009259</v>
      </c>
      <c r="S535" s="14">
        <f t="shared" si="26"/>
        <v>42506.43478009259</v>
      </c>
    </row>
    <row r="536" spans="1:19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8307</v>
      </c>
      <c r="P536" t="s">
        <v>8308</v>
      </c>
      <c r="Q536">
        <f t="shared" si="24"/>
        <v>327.08</v>
      </c>
      <c r="R536" s="14">
        <f t="shared" si="25"/>
        <v>42270.810995370368</v>
      </c>
      <c r="S536" s="14">
        <f t="shared" si="26"/>
        <v>42309.958333333328</v>
      </c>
    </row>
    <row r="537" spans="1:19" ht="43.5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8307</v>
      </c>
      <c r="P537" t="s">
        <v>8308</v>
      </c>
      <c r="Q537">
        <f t="shared" si="24"/>
        <v>34.75</v>
      </c>
      <c r="R537" s="14">
        <f t="shared" si="25"/>
        <v>42711.545196759253</v>
      </c>
      <c r="S537" s="14">
        <f t="shared" si="26"/>
        <v>42741.545196759253</v>
      </c>
    </row>
    <row r="538" spans="1:19" ht="58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8307</v>
      </c>
      <c r="P538" t="s">
        <v>8308</v>
      </c>
      <c r="Q538">
        <f t="shared" si="24"/>
        <v>100.06</v>
      </c>
      <c r="R538" s="14">
        <f t="shared" si="25"/>
        <v>42179.344988425932</v>
      </c>
      <c r="S538" s="14">
        <f t="shared" si="26"/>
        <v>42219.75</v>
      </c>
    </row>
    <row r="539" spans="1:19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8307</v>
      </c>
      <c r="P539" t="s">
        <v>8308</v>
      </c>
      <c r="Q539">
        <f t="shared" si="24"/>
        <v>40.85</v>
      </c>
      <c r="R539" s="14">
        <f t="shared" si="25"/>
        <v>42282.768414351856</v>
      </c>
      <c r="S539" s="14">
        <f t="shared" si="26"/>
        <v>42312.810081018513</v>
      </c>
    </row>
    <row r="540" spans="1:19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8307</v>
      </c>
      <c r="P540" t="s">
        <v>8308</v>
      </c>
      <c r="Q540">
        <f t="shared" si="24"/>
        <v>252.02</v>
      </c>
      <c r="R540" s="14">
        <f t="shared" si="25"/>
        <v>42473.794710648144</v>
      </c>
      <c r="S540" s="14">
        <f t="shared" si="26"/>
        <v>42503.794710648144</v>
      </c>
    </row>
    <row r="541" spans="1:19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8307</v>
      </c>
      <c r="P541" t="s">
        <v>8308</v>
      </c>
      <c r="Q541">
        <f t="shared" si="24"/>
        <v>25.16</v>
      </c>
      <c r="R541" s="14">
        <f t="shared" si="25"/>
        <v>42535.049849537041</v>
      </c>
      <c r="S541" s="14">
        <f t="shared" si="26"/>
        <v>42556.049849537041</v>
      </c>
    </row>
    <row r="542" spans="1:19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8320</v>
      </c>
      <c r="P542" t="s">
        <v>8321</v>
      </c>
      <c r="Q542">
        <f t="shared" si="24"/>
        <v>1</v>
      </c>
      <c r="R542" s="14">
        <f t="shared" si="25"/>
        <v>42009.817199074074</v>
      </c>
      <c r="S542" s="14">
        <f t="shared" si="26"/>
        <v>42039.817199074074</v>
      </c>
    </row>
    <row r="543" spans="1:19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8320</v>
      </c>
      <c r="P543" t="s">
        <v>8321</v>
      </c>
      <c r="Q543">
        <f t="shared" si="24"/>
        <v>25</v>
      </c>
      <c r="R543" s="14">
        <f t="shared" si="25"/>
        <v>42276.046689814815</v>
      </c>
      <c r="S543" s="14">
        <f t="shared" si="26"/>
        <v>42306.046689814815</v>
      </c>
    </row>
    <row r="544" spans="1:19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8320</v>
      </c>
      <c r="P544" t="s">
        <v>8321</v>
      </c>
      <c r="Q544">
        <f t="shared" si="24"/>
        <v>1</v>
      </c>
      <c r="R544" s="14">
        <f t="shared" si="25"/>
        <v>42433.737453703703</v>
      </c>
      <c r="S544" s="14">
        <f t="shared" si="26"/>
        <v>42493.695787037039</v>
      </c>
    </row>
    <row r="545" spans="1:19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8320</v>
      </c>
      <c r="P545" t="s">
        <v>8321</v>
      </c>
      <c r="Q545">
        <f t="shared" si="24"/>
        <v>35</v>
      </c>
      <c r="R545" s="14">
        <f t="shared" si="25"/>
        <v>41914.092152777775</v>
      </c>
      <c r="S545" s="14">
        <f t="shared" si="26"/>
        <v>41944.092152777775</v>
      </c>
    </row>
    <row r="546" spans="1:19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8320</v>
      </c>
      <c r="P546" t="s">
        <v>8321</v>
      </c>
      <c r="Q546">
        <f t="shared" si="24"/>
        <v>3</v>
      </c>
      <c r="R546" s="14">
        <f t="shared" si="25"/>
        <v>42525.656944444447</v>
      </c>
      <c r="S546" s="14">
        <f t="shared" si="26"/>
        <v>42555.656944444447</v>
      </c>
    </row>
    <row r="547" spans="1:19" ht="58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8320</v>
      </c>
      <c r="P547" t="s">
        <v>8321</v>
      </c>
      <c r="Q547">
        <f t="shared" si="24"/>
        <v>402.71</v>
      </c>
      <c r="R547" s="14">
        <f t="shared" si="25"/>
        <v>42283.592465277776</v>
      </c>
      <c r="S547" s="14">
        <f t="shared" si="26"/>
        <v>42323.634131944447</v>
      </c>
    </row>
    <row r="548" spans="1:19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8320</v>
      </c>
      <c r="P548" t="s">
        <v>8321</v>
      </c>
      <c r="Q548">
        <f t="shared" si="24"/>
        <v>26</v>
      </c>
      <c r="R548" s="14">
        <f t="shared" si="25"/>
        <v>42249.667997685188</v>
      </c>
      <c r="S548" s="14">
        <f t="shared" si="26"/>
        <v>42294.667997685188</v>
      </c>
    </row>
    <row r="549" spans="1:19" ht="58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8320</v>
      </c>
      <c r="P549" t="s">
        <v>8321</v>
      </c>
      <c r="Q549">
        <f t="shared" si="24"/>
        <v>0</v>
      </c>
      <c r="R549" s="14">
        <f t="shared" si="25"/>
        <v>42380.696342592593</v>
      </c>
      <c r="S549" s="14">
        <f t="shared" si="26"/>
        <v>42410.696342592593</v>
      </c>
    </row>
    <row r="550" spans="1:19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8320</v>
      </c>
      <c r="P550" t="s">
        <v>8321</v>
      </c>
      <c r="Q550">
        <f t="shared" si="24"/>
        <v>9</v>
      </c>
      <c r="R550" s="14">
        <f t="shared" si="25"/>
        <v>42276.903333333335</v>
      </c>
      <c r="S550" s="14">
        <f t="shared" si="26"/>
        <v>42306.903333333335</v>
      </c>
    </row>
    <row r="551" spans="1:19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8320</v>
      </c>
      <c r="P551" t="s">
        <v>8321</v>
      </c>
      <c r="Q551">
        <f t="shared" si="24"/>
        <v>8.5</v>
      </c>
      <c r="R551" s="14">
        <f t="shared" si="25"/>
        <v>42163.636828703704</v>
      </c>
      <c r="S551" s="14">
        <f t="shared" si="26"/>
        <v>42193.636828703704</v>
      </c>
    </row>
    <row r="552" spans="1:19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8320</v>
      </c>
      <c r="P552" t="s">
        <v>8321</v>
      </c>
      <c r="Q552">
        <f t="shared" si="24"/>
        <v>8.75</v>
      </c>
      <c r="R552" s="14">
        <f t="shared" si="25"/>
        <v>42753.678761574076</v>
      </c>
      <c r="S552" s="14">
        <f t="shared" si="26"/>
        <v>42766.208333333328</v>
      </c>
    </row>
    <row r="553" spans="1:19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8320</v>
      </c>
      <c r="P553" t="s">
        <v>8321</v>
      </c>
      <c r="Q553">
        <f t="shared" si="24"/>
        <v>135.04</v>
      </c>
      <c r="R553" s="14">
        <f t="shared" si="25"/>
        <v>42173.275740740741</v>
      </c>
      <c r="S553" s="14">
        <f t="shared" si="26"/>
        <v>42217.745138888888</v>
      </c>
    </row>
    <row r="554" spans="1:19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8320</v>
      </c>
      <c r="P554" t="s">
        <v>8321</v>
      </c>
      <c r="Q554">
        <f t="shared" si="24"/>
        <v>0</v>
      </c>
      <c r="R554" s="14">
        <f t="shared" si="25"/>
        <v>42318.616851851853</v>
      </c>
      <c r="S554" s="14">
        <f t="shared" si="26"/>
        <v>42378.616851851853</v>
      </c>
    </row>
    <row r="555" spans="1:19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8320</v>
      </c>
      <c r="P555" t="s">
        <v>8321</v>
      </c>
      <c r="Q555">
        <f t="shared" si="24"/>
        <v>20.5</v>
      </c>
      <c r="R555" s="14">
        <f t="shared" si="25"/>
        <v>41927.71980324074</v>
      </c>
      <c r="S555" s="14">
        <f t="shared" si="26"/>
        <v>41957.761469907404</v>
      </c>
    </row>
    <row r="556" spans="1:19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8320</v>
      </c>
      <c r="P556" t="s">
        <v>8321</v>
      </c>
      <c r="Q556">
        <f t="shared" si="24"/>
        <v>64.36</v>
      </c>
      <c r="R556" s="14">
        <f t="shared" si="25"/>
        <v>41901.684861111113</v>
      </c>
      <c r="S556" s="14">
        <f t="shared" si="26"/>
        <v>41931.684861111113</v>
      </c>
    </row>
    <row r="557" spans="1:19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8320</v>
      </c>
      <c r="P557" t="s">
        <v>8321</v>
      </c>
      <c r="Q557">
        <f t="shared" si="24"/>
        <v>0</v>
      </c>
      <c r="R557" s="14">
        <f t="shared" si="25"/>
        <v>42503.353506944448</v>
      </c>
      <c r="S557" s="14">
        <f t="shared" si="26"/>
        <v>42533.353506944448</v>
      </c>
    </row>
    <row r="558" spans="1:19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8320</v>
      </c>
      <c r="P558" t="s">
        <v>8321</v>
      </c>
      <c r="Q558">
        <f t="shared" si="24"/>
        <v>200</v>
      </c>
      <c r="R558" s="14">
        <f t="shared" si="25"/>
        <v>42345.860150462962</v>
      </c>
      <c r="S558" s="14">
        <f t="shared" si="26"/>
        <v>42375.860150462962</v>
      </c>
    </row>
    <row r="559" spans="1:19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8320</v>
      </c>
      <c r="P559" t="s">
        <v>8321</v>
      </c>
      <c r="Q559">
        <f t="shared" si="24"/>
        <v>68.3</v>
      </c>
      <c r="R559" s="14">
        <f t="shared" si="25"/>
        <v>42676.942164351851</v>
      </c>
      <c r="S559" s="14">
        <f t="shared" si="26"/>
        <v>42706.983831018515</v>
      </c>
    </row>
    <row r="560" spans="1:19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8320</v>
      </c>
      <c r="P560" t="s">
        <v>8321</v>
      </c>
      <c r="Q560">
        <f t="shared" si="24"/>
        <v>0</v>
      </c>
      <c r="R560" s="14">
        <f t="shared" si="25"/>
        <v>42057.883159722223</v>
      </c>
      <c r="S560" s="14">
        <f t="shared" si="26"/>
        <v>42087.841493055559</v>
      </c>
    </row>
    <row r="561" spans="1:19" ht="58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8320</v>
      </c>
      <c r="P561" t="s">
        <v>8321</v>
      </c>
      <c r="Q561">
        <f t="shared" si="24"/>
        <v>50</v>
      </c>
      <c r="R561" s="14">
        <f t="shared" si="25"/>
        <v>42321.283101851848</v>
      </c>
      <c r="S561" s="14">
        <f t="shared" si="26"/>
        <v>42351.283101851848</v>
      </c>
    </row>
    <row r="562" spans="1:19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8320</v>
      </c>
      <c r="P562" t="s">
        <v>8321</v>
      </c>
      <c r="Q562">
        <f t="shared" si="24"/>
        <v>4</v>
      </c>
      <c r="R562" s="14">
        <f t="shared" si="25"/>
        <v>41960.771354166667</v>
      </c>
      <c r="S562" s="14">
        <f t="shared" si="26"/>
        <v>41990.771354166667</v>
      </c>
    </row>
    <row r="563" spans="1:19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8320</v>
      </c>
      <c r="P563" t="s">
        <v>8321</v>
      </c>
      <c r="Q563">
        <f t="shared" si="24"/>
        <v>27.5</v>
      </c>
      <c r="R563" s="14">
        <f t="shared" si="25"/>
        <v>42268.658715277779</v>
      </c>
      <c r="S563" s="14">
        <f t="shared" si="26"/>
        <v>42303.658715277779</v>
      </c>
    </row>
    <row r="564" spans="1:19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8320</v>
      </c>
      <c r="P564" t="s">
        <v>8321</v>
      </c>
      <c r="Q564">
        <f t="shared" si="24"/>
        <v>0</v>
      </c>
      <c r="R564" s="14">
        <f t="shared" si="25"/>
        <v>42692.389062500006</v>
      </c>
      <c r="S564" s="14">
        <f t="shared" si="26"/>
        <v>42722.389062500006</v>
      </c>
    </row>
    <row r="565" spans="1:19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8320</v>
      </c>
      <c r="P565" t="s">
        <v>8321</v>
      </c>
      <c r="Q565">
        <f t="shared" si="24"/>
        <v>34</v>
      </c>
      <c r="R565" s="14">
        <f t="shared" si="25"/>
        <v>42022.069988425923</v>
      </c>
      <c r="S565" s="14">
        <f t="shared" si="26"/>
        <v>42052.069988425923</v>
      </c>
    </row>
    <row r="566" spans="1:19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8320</v>
      </c>
      <c r="P566" t="s">
        <v>8321</v>
      </c>
      <c r="Q566">
        <f t="shared" si="24"/>
        <v>1</v>
      </c>
      <c r="R566" s="14">
        <f t="shared" si="25"/>
        <v>42411.942997685182</v>
      </c>
      <c r="S566" s="14">
        <f t="shared" si="26"/>
        <v>42441.942997685182</v>
      </c>
    </row>
    <row r="567" spans="1:19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8320</v>
      </c>
      <c r="P567" t="s">
        <v>8321</v>
      </c>
      <c r="Q567">
        <f t="shared" si="24"/>
        <v>0</v>
      </c>
      <c r="R567" s="14">
        <f t="shared" si="25"/>
        <v>42165.785289351858</v>
      </c>
      <c r="S567" s="14">
        <f t="shared" si="26"/>
        <v>42195.785289351858</v>
      </c>
    </row>
    <row r="568" spans="1:19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8320</v>
      </c>
      <c r="P568" t="s">
        <v>8321</v>
      </c>
      <c r="Q568">
        <f t="shared" si="24"/>
        <v>1</v>
      </c>
      <c r="R568" s="14">
        <f t="shared" si="25"/>
        <v>42535.68440972222</v>
      </c>
      <c r="S568" s="14">
        <f t="shared" si="26"/>
        <v>42565.68440972222</v>
      </c>
    </row>
    <row r="569" spans="1:19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8320</v>
      </c>
      <c r="P569" t="s">
        <v>8321</v>
      </c>
      <c r="Q569">
        <f t="shared" si="24"/>
        <v>0</v>
      </c>
      <c r="R569" s="14">
        <f t="shared" si="25"/>
        <v>41975.842523148152</v>
      </c>
      <c r="S569" s="14">
        <f t="shared" si="26"/>
        <v>42005.842523148152</v>
      </c>
    </row>
    <row r="570" spans="1:19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8320</v>
      </c>
      <c r="P570" t="s">
        <v>8321</v>
      </c>
      <c r="Q570">
        <f t="shared" si="24"/>
        <v>49</v>
      </c>
      <c r="R570" s="14">
        <f t="shared" si="25"/>
        <v>42348.9215625</v>
      </c>
      <c r="S570" s="14">
        <f t="shared" si="26"/>
        <v>42385.458333333328</v>
      </c>
    </row>
    <row r="571" spans="1:19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8320</v>
      </c>
      <c r="P571" t="s">
        <v>8321</v>
      </c>
      <c r="Q571">
        <f t="shared" si="24"/>
        <v>20</v>
      </c>
      <c r="R571" s="14">
        <f t="shared" si="25"/>
        <v>42340.847361111111</v>
      </c>
      <c r="S571" s="14">
        <f t="shared" si="26"/>
        <v>42370.847361111111</v>
      </c>
    </row>
    <row r="572" spans="1:19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8320</v>
      </c>
      <c r="P572" t="s">
        <v>8321</v>
      </c>
      <c r="Q572">
        <f t="shared" si="24"/>
        <v>142</v>
      </c>
      <c r="R572" s="14">
        <f t="shared" si="25"/>
        <v>42388.798252314817</v>
      </c>
      <c r="S572" s="14">
        <f t="shared" si="26"/>
        <v>42418.798252314817</v>
      </c>
    </row>
    <row r="573" spans="1:19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8320</v>
      </c>
      <c r="P573" t="s">
        <v>8321</v>
      </c>
      <c r="Q573">
        <f t="shared" si="24"/>
        <v>53</v>
      </c>
      <c r="R573" s="14">
        <f t="shared" si="25"/>
        <v>42192.816238425927</v>
      </c>
      <c r="S573" s="14">
        <f t="shared" si="26"/>
        <v>42212.165972222225</v>
      </c>
    </row>
    <row r="574" spans="1:19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8320</v>
      </c>
      <c r="P574" t="s">
        <v>8321</v>
      </c>
      <c r="Q574">
        <f t="shared" si="24"/>
        <v>0</v>
      </c>
      <c r="R574" s="14">
        <f t="shared" si="25"/>
        <v>42282.71629629629</v>
      </c>
      <c r="S574" s="14">
        <f t="shared" si="26"/>
        <v>42312.757962962962</v>
      </c>
    </row>
    <row r="575" spans="1:19" ht="58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8320</v>
      </c>
      <c r="P575" t="s">
        <v>8321</v>
      </c>
      <c r="Q575">
        <f t="shared" si="24"/>
        <v>38.44</v>
      </c>
      <c r="R575" s="14">
        <f t="shared" si="25"/>
        <v>41963.050127314811</v>
      </c>
      <c r="S575" s="14">
        <f t="shared" si="26"/>
        <v>42022.05</v>
      </c>
    </row>
    <row r="576" spans="1:19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8320</v>
      </c>
      <c r="P576" t="s">
        <v>8321</v>
      </c>
      <c r="Q576">
        <f t="shared" si="24"/>
        <v>20</v>
      </c>
      <c r="R576" s="14">
        <f t="shared" si="25"/>
        <v>42632.443368055552</v>
      </c>
      <c r="S576" s="14">
        <f t="shared" si="26"/>
        <v>42662.443368055552</v>
      </c>
    </row>
    <row r="577" spans="1:19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8320</v>
      </c>
      <c r="P577" t="s">
        <v>8321</v>
      </c>
      <c r="Q577">
        <f t="shared" si="24"/>
        <v>64.75</v>
      </c>
      <c r="R577" s="14">
        <f t="shared" si="25"/>
        <v>42138.692627314813</v>
      </c>
      <c r="S577" s="14">
        <f t="shared" si="26"/>
        <v>42168.692627314813</v>
      </c>
    </row>
    <row r="578" spans="1:19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8320</v>
      </c>
      <c r="P578" t="s">
        <v>8321</v>
      </c>
      <c r="Q578">
        <f t="shared" si="24"/>
        <v>1</v>
      </c>
      <c r="R578" s="14">
        <f t="shared" si="25"/>
        <v>42031.471666666665</v>
      </c>
      <c r="S578" s="14">
        <f t="shared" si="26"/>
        <v>42091.43</v>
      </c>
    </row>
    <row r="579" spans="1:19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8320</v>
      </c>
      <c r="P579" t="s">
        <v>8321</v>
      </c>
      <c r="Q579">
        <f t="shared" ref="Q579:Q642" si="27">IFERROR(ROUND(E579/L579,2),0)</f>
        <v>10</v>
      </c>
      <c r="R579" s="14">
        <f t="shared" ref="R579:R642" si="28">(((J579/60)/60)/24)+DATE(1970,1,1)</f>
        <v>42450.589143518519</v>
      </c>
      <c r="S579" s="14">
        <f t="shared" ref="S579:S642" si="29">(((I579/60)/60)/24)+DATE(1970,1,1)</f>
        <v>42510.589143518519</v>
      </c>
    </row>
    <row r="580" spans="1:19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8320</v>
      </c>
      <c r="P580" t="s">
        <v>8321</v>
      </c>
      <c r="Q580">
        <f t="shared" si="27"/>
        <v>2</v>
      </c>
      <c r="R580" s="14">
        <f t="shared" si="28"/>
        <v>42230.578622685185</v>
      </c>
      <c r="S580" s="14">
        <f t="shared" si="29"/>
        <v>42254.578622685185</v>
      </c>
    </row>
    <row r="581" spans="1:19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8320</v>
      </c>
      <c r="P581" t="s">
        <v>8321</v>
      </c>
      <c r="Q581">
        <f t="shared" si="27"/>
        <v>35</v>
      </c>
      <c r="R581" s="14">
        <f t="shared" si="28"/>
        <v>41968.852118055554</v>
      </c>
      <c r="S581" s="14">
        <f t="shared" si="29"/>
        <v>41998.852118055554</v>
      </c>
    </row>
    <row r="582" spans="1:19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8320</v>
      </c>
      <c r="P582" t="s">
        <v>8321</v>
      </c>
      <c r="Q582">
        <f t="shared" si="27"/>
        <v>1</v>
      </c>
      <c r="R582" s="14">
        <f t="shared" si="28"/>
        <v>42605.908182870371</v>
      </c>
      <c r="S582" s="14">
        <f t="shared" si="29"/>
        <v>42635.908182870371</v>
      </c>
    </row>
    <row r="583" spans="1:19" ht="58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8320</v>
      </c>
      <c r="P583" t="s">
        <v>8321</v>
      </c>
      <c r="Q583">
        <f t="shared" si="27"/>
        <v>0</v>
      </c>
      <c r="R583" s="14">
        <f t="shared" si="28"/>
        <v>42188.012777777782</v>
      </c>
      <c r="S583" s="14">
        <f t="shared" si="29"/>
        <v>42218.012777777782</v>
      </c>
    </row>
    <row r="584" spans="1:19" ht="58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8320</v>
      </c>
      <c r="P584" t="s">
        <v>8321</v>
      </c>
      <c r="Q584">
        <f t="shared" si="27"/>
        <v>0</v>
      </c>
      <c r="R584" s="14">
        <f t="shared" si="28"/>
        <v>42055.739803240736</v>
      </c>
      <c r="S584" s="14">
        <f t="shared" si="29"/>
        <v>42078.75</v>
      </c>
    </row>
    <row r="585" spans="1:19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8320</v>
      </c>
      <c r="P585" t="s">
        <v>8321</v>
      </c>
      <c r="Q585">
        <f t="shared" si="27"/>
        <v>1</v>
      </c>
      <c r="R585" s="14">
        <f t="shared" si="28"/>
        <v>42052.93850694444</v>
      </c>
      <c r="S585" s="14">
        <f t="shared" si="29"/>
        <v>42082.896840277783</v>
      </c>
    </row>
    <row r="586" spans="1:19" ht="43.5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8320</v>
      </c>
      <c r="P586" t="s">
        <v>8321</v>
      </c>
      <c r="Q586">
        <f t="shared" si="27"/>
        <v>5</v>
      </c>
      <c r="R586" s="14">
        <f t="shared" si="28"/>
        <v>42049.716620370367</v>
      </c>
      <c r="S586" s="14">
        <f t="shared" si="29"/>
        <v>42079.674953703703</v>
      </c>
    </row>
    <row r="587" spans="1:19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8320</v>
      </c>
      <c r="P587" t="s">
        <v>8321</v>
      </c>
      <c r="Q587">
        <f t="shared" si="27"/>
        <v>0</v>
      </c>
      <c r="R587" s="14">
        <f t="shared" si="28"/>
        <v>42283.3909375</v>
      </c>
      <c r="S587" s="14">
        <f t="shared" si="29"/>
        <v>42339</v>
      </c>
    </row>
    <row r="588" spans="1:19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8320</v>
      </c>
      <c r="P588" t="s">
        <v>8321</v>
      </c>
      <c r="Q588">
        <f t="shared" si="27"/>
        <v>14</v>
      </c>
      <c r="R588" s="14">
        <f t="shared" si="28"/>
        <v>42020.854247685187</v>
      </c>
      <c r="S588" s="14">
        <f t="shared" si="29"/>
        <v>42050.854247685187</v>
      </c>
    </row>
    <row r="589" spans="1:19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8320</v>
      </c>
      <c r="P589" t="s">
        <v>8321</v>
      </c>
      <c r="Q589">
        <f t="shared" si="27"/>
        <v>389.29</v>
      </c>
      <c r="R589" s="14">
        <f t="shared" si="28"/>
        <v>42080.757326388892</v>
      </c>
      <c r="S589" s="14">
        <f t="shared" si="29"/>
        <v>42110.757326388892</v>
      </c>
    </row>
    <row r="590" spans="1:19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8320</v>
      </c>
      <c r="P590" t="s">
        <v>8321</v>
      </c>
      <c r="Q590">
        <f t="shared" si="27"/>
        <v>150.5</v>
      </c>
      <c r="R590" s="14">
        <f t="shared" si="28"/>
        <v>42631.769513888896</v>
      </c>
      <c r="S590" s="14">
        <f t="shared" si="29"/>
        <v>42691.811180555553</v>
      </c>
    </row>
    <row r="591" spans="1:19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8320</v>
      </c>
      <c r="P591" t="s">
        <v>8321</v>
      </c>
      <c r="Q591">
        <f t="shared" si="27"/>
        <v>1</v>
      </c>
      <c r="R591" s="14">
        <f t="shared" si="28"/>
        <v>42178.614571759259</v>
      </c>
      <c r="S591" s="14">
        <f t="shared" si="29"/>
        <v>42193.614571759259</v>
      </c>
    </row>
    <row r="592" spans="1:19" ht="58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8320</v>
      </c>
      <c r="P592" t="s">
        <v>8321</v>
      </c>
      <c r="Q592">
        <f t="shared" si="27"/>
        <v>24.78</v>
      </c>
      <c r="R592" s="14">
        <f t="shared" si="28"/>
        <v>42377.554756944446</v>
      </c>
      <c r="S592" s="14">
        <f t="shared" si="29"/>
        <v>42408.542361111111</v>
      </c>
    </row>
    <row r="593" spans="1:19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8320</v>
      </c>
      <c r="P593" t="s">
        <v>8321</v>
      </c>
      <c r="Q593">
        <f t="shared" si="27"/>
        <v>30.5</v>
      </c>
      <c r="R593" s="14">
        <f t="shared" si="28"/>
        <v>42177.543171296296</v>
      </c>
      <c r="S593" s="14">
        <f t="shared" si="29"/>
        <v>42207.543171296296</v>
      </c>
    </row>
    <row r="594" spans="1:19" ht="58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8320</v>
      </c>
      <c r="P594" t="s">
        <v>8321</v>
      </c>
      <c r="Q594">
        <f t="shared" si="27"/>
        <v>250</v>
      </c>
      <c r="R594" s="14">
        <f t="shared" si="28"/>
        <v>41946.232175925928</v>
      </c>
      <c r="S594" s="14">
        <f t="shared" si="29"/>
        <v>41976.232175925921</v>
      </c>
    </row>
    <row r="595" spans="1:19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8320</v>
      </c>
      <c r="P595" t="s">
        <v>8321</v>
      </c>
      <c r="Q595">
        <f t="shared" si="27"/>
        <v>16.43</v>
      </c>
      <c r="R595" s="14">
        <f t="shared" si="28"/>
        <v>42070.677604166667</v>
      </c>
      <c r="S595" s="14">
        <f t="shared" si="29"/>
        <v>42100.635937500003</v>
      </c>
    </row>
    <row r="596" spans="1:19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8320</v>
      </c>
      <c r="P596" t="s">
        <v>8321</v>
      </c>
      <c r="Q596">
        <f t="shared" si="27"/>
        <v>13</v>
      </c>
      <c r="R596" s="14">
        <f t="shared" si="28"/>
        <v>42446.780162037037</v>
      </c>
      <c r="S596" s="14">
        <f t="shared" si="29"/>
        <v>42476.780162037037</v>
      </c>
    </row>
    <row r="597" spans="1:19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8320</v>
      </c>
      <c r="P597" t="s">
        <v>8321</v>
      </c>
      <c r="Q597">
        <f t="shared" si="27"/>
        <v>53.25</v>
      </c>
      <c r="R597" s="14">
        <f t="shared" si="28"/>
        <v>42083.069884259254</v>
      </c>
      <c r="S597" s="14">
        <f t="shared" si="29"/>
        <v>42128.069884259254</v>
      </c>
    </row>
    <row r="598" spans="1:19" ht="43.5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8320</v>
      </c>
      <c r="P598" t="s">
        <v>8321</v>
      </c>
      <c r="Q598">
        <f t="shared" si="27"/>
        <v>3</v>
      </c>
      <c r="R598" s="14">
        <f t="shared" si="28"/>
        <v>42646.896898148145</v>
      </c>
      <c r="S598" s="14">
        <f t="shared" si="29"/>
        <v>42676.896898148145</v>
      </c>
    </row>
    <row r="599" spans="1:19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8320</v>
      </c>
      <c r="P599" t="s">
        <v>8321</v>
      </c>
      <c r="Q599">
        <f t="shared" si="27"/>
        <v>10</v>
      </c>
      <c r="R599" s="14">
        <f t="shared" si="28"/>
        <v>42545.705266203702</v>
      </c>
      <c r="S599" s="14">
        <f t="shared" si="29"/>
        <v>42582.666666666672</v>
      </c>
    </row>
    <row r="600" spans="1:19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8320</v>
      </c>
      <c r="P600" t="s">
        <v>8321</v>
      </c>
      <c r="Q600">
        <f t="shared" si="27"/>
        <v>121.43</v>
      </c>
      <c r="R600" s="14">
        <f t="shared" si="28"/>
        <v>41948.00209490741</v>
      </c>
      <c r="S600" s="14">
        <f t="shared" si="29"/>
        <v>41978.00209490741</v>
      </c>
    </row>
    <row r="601" spans="1:19" ht="58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8320</v>
      </c>
      <c r="P601" t="s">
        <v>8321</v>
      </c>
      <c r="Q601">
        <f t="shared" si="27"/>
        <v>15.5</v>
      </c>
      <c r="R601" s="14">
        <f t="shared" si="28"/>
        <v>42047.812523148154</v>
      </c>
      <c r="S601" s="14">
        <f t="shared" si="29"/>
        <v>42071.636111111111</v>
      </c>
    </row>
    <row r="602" spans="1:19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8320</v>
      </c>
      <c r="P602" t="s">
        <v>8321</v>
      </c>
      <c r="Q602">
        <f t="shared" si="27"/>
        <v>100</v>
      </c>
      <c r="R602" s="14">
        <f t="shared" si="28"/>
        <v>42073.798171296294</v>
      </c>
      <c r="S602" s="14">
        <f t="shared" si="29"/>
        <v>42133.798171296294</v>
      </c>
    </row>
    <row r="603" spans="1:19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8320</v>
      </c>
      <c r="P603" t="s">
        <v>8321</v>
      </c>
      <c r="Q603">
        <f t="shared" si="27"/>
        <v>23.33</v>
      </c>
      <c r="R603" s="14">
        <f t="shared" si="28"/>
        <v>41969.858090277776</v>
      </c>
      <c r="S603" s="14">
        <f t="shared" si="29"/>
        <v>41999.858090277776</v>
      </c>
    </row>
    <row r="604" spans="1:19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8320</v>
      </c>
      <c r="P604" t="s">
        <v>8321</v>
      </c>
      <c r="Q604">
        <f t="shared" si="27"/>
        <v>0</v>
      </c>
      <c r="R604" s="14">
        <f t="shared" si="28"/>
        <v>42143.79415509259</v>
      </c>
      <c r="S604" s="14">
        <f t="shared" si="29"/>
        <v>42173.79415509259</v>
      </c>
    </row>
    <row r="605" spans="1:19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8320</v>
      </c>
      <c r="P605" t="s">
        <v>8321</v>
      </c>
      <c r="Q605">
        <f t="shared" si="27"/>
        <v>45.39</v>
      </c>
      <c r="R605" s="14">
        <f t="shared" si="28"/>
        <v>41835.639155092591</v>
      </c>
      <c r="S605" s="14">
        <f t="shared" si="29"/>
        <v>41865.639155092591</v>
      </c>
    </row>
    <row r="606" spans="1:19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8320</v>
      </c>
      <c r="P606" t="s">
        <v>8321</v>
      </c>
      <c r="Q606">
        <f t="shared" si="27"/>
        <v>0</v>
      </c>
      <c r="R606" s="14">
        <f t="shared" si="28"/>
        <v>41849.035370370373</v>
      </c>
      <c r="S606" s="14">
        <f t="shared" si="29"/>
        <v>41879.035370370373</v>
      </c>
    </row>
    <row r="607" spans="1:19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8320</v>
      </c>
      <c r="P607" t="s">
        <v>8321</v>
      </c>
      <c r="Q607">
        <f t="shared" si="27"/>
        <v>16.38</v>
      </c>
      <c r="R607" s="14">
        <f t="shared" si="28"/>
        <v>42194.357731481476</v>
      </c>
      <c r="S607" s="14">
        <f t="shared" si="29"/>
        <v>42239.357731481476</v>
      </c>
    </row>
    <row r="608" spans="1:19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8320</v>
      </c>
      <c r="P608" t="s">
        <v>8321</v>
      </c>
      <c r="Q608">
        <f t="shared" si="27"/>
        <v>10</v>
      </c>
      <c r="R608" s="14">
        <f t="shared" si="28"/>
        <v>42102.650567129633</v>
      </c>
      <c r="S608" s="14">
        <f t="shared" si="29"/>
        <v>42148.625</v>
      </c>
    </row>
    <row r="609" spans="1:19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8320</v>
      </c>
      <c r="P609" t="s">
        <v>8321</v>
      </c>
      <c r="Q609">
        <f t="shared" si="27"/>
        <v>0</v>
      </c>
      <c r="R609" s="14">
        <f t="shared" si="28"/>
        <v>42300.825648148151</v>
      </c>
      <c r="S609" s="14">
        <f t="shared" si="29"/>
        <v>42330.867314814815</v>
      </c>
    </row>
    <row r="610" spans="1:19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8320</v>
      </c>
      <c r="P610" t="s">
        <v>8321</v>
      </c>
      <c r="Q610">
        <f t="shared" si="27"/>
        <v>292.2</v>
      </c>
      <c r="R610" s="14">
        <f t="shared" si="28"/>
        <v>42140.921064814815</v>
      </c>
      <c r="S610" s="14">
        <f t="shared" si="29"/>
        <v>42170.921064814815</v>
      </c>
    </row>
    <row r="611" spans="1:19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8320</v>
      </c>
      <c r="P611" t="s">
        <v>8321</v>
      </c>
      <c r="Q611">
        <f t="shared" si="27"/>
        <v>5</v>
      </c>
      <c r="R611" s="14">
        <f t="shared" si="28"/>
        <v>42307.034074074079</v>
      </c>
      <c r="S611" s="14">
        <f t="shared" si="29"/>
        <v>42337.075740740736</v>
      </c>
    </row>
    <row r="612" spans="1:19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8320</v>
      </c>
      <c r="P612" t="s">
        <v>8321</v>
      </c>
      <c r="Q612">
        <f t="shared" si="27"/>
        <v>0</v>
      </c>
      <c r="R612" s="14">
        <f t="shared" si="28"/>
        <v>42086.83085648148</v>
      </c>
      <c r="S612" s="14">
        <f t="shared" si="29"/>
        <v>42116.83085648148</v>
      </c>
    </row>
    <row r="613" spans="1:19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8320</v>
      </c>
      <c r="P613" t="s">
        <v>8321</v>
      </c>
      <c r="Q613">
        <f t="shared" si="27"/>
        <v>0</v>
      </c>
      <c r="R613" s="14">
        <f t="shared" si="28"/>
        <v>42328.560613425929</v>
      </c>
      <c r="S613" s="14">
        <f t="shared" si="29"/>
        <v>42388.560613425929</v>
      </c>
    </row>
    <row r="614" spans="1:19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8320</v>
      </c>
      <c r="P614" t="s">
        <v>8321</v>
      </c>
      <c r="Q614">
        <f t="shared" si="27"/>
        <v>0</v>
      </c>
      <c r="R614" s="14">
        <f t="shared" si="28"/>
        <v>42585.031782407401</v>
      </c>
      <c r="S614" s="14">
        <f t="shared" si="29"/>
        <v>42615.031782407401</v>
      </c>
    </row>
    <row r="615" spans="1:19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8320</v>
      </c>
      <c r="P615" t="s">
        <v>8321</v>
      </c>
      <c r="Q615">
        <f t="shared" si="27"/>
        <v>105.93</v>
      </c>
      <c r="R615" s="14">
        <f t="shared" si="28"/>
        <v>42247.496759259258</v>
      </c>
      <c r="S615" s="14">
        <f t="shared" si="29"/>
        <v>42278.207638888889</v>
      </c>
    </row>
    <row r="616" spans="1:19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8320</v>
      </c>
      <c r="P616" t="s">
        <v>8321</v>
      </c>
      <c r="Q616">
        <f t="shared" si="27"/>
        <v>0</v>
      </c>
      <c r="R616" s="14">
        <f t="shared" si="28"/>
        <v>42515.061805555553</v>
      </c>
      <c r="S616" s="14">
        <f t="shared" si="29"/>
        <v>42545.061805555553</v>
      </c>
    </row>
    <row r="617" spans="1:19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8320</v>
      </c>
      <c r="P617" t="s">
        <v>8321</v>
      </c>
      <c r="Q617">
        <f t="shared" si="27"/>
        <v>0</v>
      </c>
      <c r="R617" s="14">
        <f t="shared" si="28"/>
        <v>42242.122210648144</v>
      </c>
      <c r="S617" s="14">
        <f t="shared" si="29"/>
        <v>42272.122210648144</v>
      </c>
    </row>
    <row r="618" spans="1:19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8320</v>
      </c>
      <c r="P618" t="s">
        <v>8321</v>
      </c>
      <c r="Q618">
        <f t="shared" si="27"/>
        <v>0</v>
      </c>
      <c r="R618" s="14">
        <f t="shared" si="28"/>
        <v>42761.376238425932</v>
      </c>
      <c r="S618" s="14">
        <f t="shared" si="29"/>
        <v>42791.376238425932</v>
      </c>
    </row>
    <row r="619" spans="1:19" ht="58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8320</v>
      </c>
      <c r="P619" t="s">
        <v>8321</v>
      </c>
      <c r="Q619">
        <f t="shared" si="27"/>
        <v>20</v>
      </c>
      <c r="R619" s="14">
        <f t="shared" si="28"/>
        <v>42087.343090277776</v>
      </c>
      <c r="S619" s="14">
        <f t="shared" si="29"/>
        <v>42132.343090277776</v>
      </c>
    </row>
    <row r="620" spans="1:19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8320</v>
      </c>
      <c r="P620" t="s">
        <v>8321</v>
      </c>
      <c r="Q620">
        <f t="shared" si="27"/>
        <v>0</v>
      </c>
      <c r="R620" s="14">
        <f t="shared" si="28"/>
        <v>42317.810219907406</v>
      </c>
      <c r="S620" s="14">
        <f t="shared" si="29"/>
        <v>42347.810219907406</v>
      </c>
    </row>
    <row r="621" spans="1:19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8320</v>
      </c>
      <c r="P621" t="s">
        <v>8321</v>
      </c>
      <c r="Q621">
        <f t="shared" si="27"/>
        <v>1</v>
      </c>
      <c r="R621" s="14">
        <f t="shared" si="28"/>
        <v>41908.650347222225</v>
      </c>
      <c r="S621" s="14">
        <f t="shared" si="29"/>
        <v>41968.692013888889</v>
      </c>
    </row>
    <row r="622" spans="1:19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8320</v>
      </c>
      <c r="P622" t="s">
        <v>8321</v>
      </c>
      <c r="Q622">
        <f t="shared" si="27"/>
        <v>300</v>
      </c>
      <c r="R622" s="14">
        <f t="shared" si="28"/>
        <v>41831.716874999998</v>
      </c>
      <c r="S622" s="14">
        <f t="shared" si="29"/>
        <v>41876.716874999998</v>
      </c>
    </row>
    <row r="623" spans="1:19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8320</v>
      </c>
      <c r="P623" t="s">
        <v>8321</v>
      </c>
      <c r="Q623">
        <f t="shared" si="27"/>
        <v>87</v>
      </c>
      <c r="R623" s="14">
        <f t="shared" si="28"/>
        <v>42528.987696759257</v>
      </c>
      <c r="S623" s="14">
        <f t="shared" si="29"/>
        <v>42558.987696759257</v>
      </c>
    </row>
    <row r="624" spans="1:19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8320</v>
      </c>
      <c r="P624" t="s">
        <v>8321</v>
      </c>
      <c r="Q624">
        <f t="shared" si="27"/>
        <v>37.89</v>
      </c>
      <c r="R624" s="14">
        <f t="shared" si="28"/>
        <v>42532.774745370371</v>
      </c>
      <c r="S624" s="14">
        <f t="shared" si="29"/>
        <v>42552.774745370371</v>
      </c>
    </row>
    <row r="625" spans="1:19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8320</v>
      </c>
      <c r="P625" t="s">
        <v>8321</v>
      </c>
      <c r="Q625">
        <f t="shared" si="27"/>
        <v>0</v>
      </c>
      <c r="R625" s="14">
        <f t="shared" si="28"/>
        <v>42122.009224537032</v>
      </c>
      <c r="S625" s="14">
        <f t="shared" si="29"/>
        <v>42152.009224537032</v>
      </c>
    </row>
    <row r="626" spans="1:19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8320</v>
      </c>
      <c r="P626" t="s">
        <v>8321</v>
      </c>
      <c r="Q626">
        <f t="shared" si="27"/>
        <v>0</v>
      </c>
      <c r="R626" s="14">
        <f t="shared" si="28"/>
        <v>42108.988900462966</v>
      </c>
      <c r="S626" s="14">
        <f t="shared" si="29"/>
        <v>42138.988900462966</v>
      </c>
    </row>
    <row r="627" spans="1:19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8320</v>
      </c>
      <c r="P627" t="s">
        <v>8321</v>
      </c>
      <c r="Q627">
        <f t="shared" si="27"/>
        <v>0</v>
      </c>
      <c r="R627" s="14">
        <f t="shared" si="28"/>
        <v>42790.895567129628</v>
      </c>
      <c r="S627" s="14">
        <f t="shared" si="29"/>
        <v>42820.853900462964</v>
      </c>
    </row>
    <row r="628" spans="1:19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8320</v>
      </c>
      <c r="P628" t="s">
        <v>8321</v>
      </c>
      <c r="Q628">
        <f t="shared" si="27"/>
        <v>111.41</v>
      </c>
      <c r="R628" s="14">
        <f t="shared" si="28"/>
        <v>42198.559479166666</v>
      </c>
      <c r="S628" s="14">
        <f t="shared" si="29"/>
        <v>42231.556944444441</v>
      </c>
    </row>
    <row r="629" spans="1:19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8320</v>
      </c>
      <c r="P629" t="s">
        <v>8321</v>
      </c>
      <c r="Q629">
        <f t="shared" si="27"/>
        <v>90</v>
      </c>
      <c r="R629" s="14">
        <f t="shared" si="28"/>
        <v>42384.306840277779</v>
      </c>
      <c r="S629" s="14">
        <f t="shared" si="29"/>
        <v>42443.958333333328</v>
      </c>
    </row>
    <row r="630" spans="1:19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8320</v>
      </c>
      <c r="P630" t="s">
        <v>8321</v>
      </c>
      <c r="Q630">
        <f t="shared" si="27"/>
        <v>0</v>
      </c>
      <c r="R630" s="14">
        <f t="shared" si="28"/>
        <v>41803.692789351851</v>
      </c>
      <c r="S630" s="14">
        <f t="shared" si="29"/>
        <v>41833.692789351851</v>
      </c>
    </row>
    <row r="631" spans="1:19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8320</v>
      </c>
      <c r="P631" t="s">
        <v>8321</v>
      </c>
      <c r="Q631">
        <f t="shared" si="27"/>
        <v>116.67</v>
      </c>
      <c r="R631" s="14">
        <f t="shared" si="28"/>
        <v>42474.637824074074</v>
      </c>
      <c r="S631" s="14">
        <f t="shared" si="29"/>
        <v>42504.637824074074</v>
      </c>
    </row>
    <row r="632" spans="1:19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8320</v>
      </c>
      <c r="P632" t="s">
        <v>8321</v>
      </c>
      <c r="Q632">
        <f t="shared" si="27"/>
        <v>10</v>
      </c>
      <c r="R632" s="14">
        <f t="shared" si="28"/>
        <v>42223.619456018518</v>
      </c>
      <c r="S632" s="14">
        <f t="shared" si="29"/>
        <v>42253.215277777781</v>
      </c>
    </row>
    <row r="633" spans="1:19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8320</v>
      </c>
      <c r="P633" t="s">
        <v>8321</v>
      </c>
      <c r="Q633">
        <f t="shared" si="27"/>
        <v>76.67</v>
      </c>
      <c r="R633" s="14">
        <f t="shared" si="28"/>
        <v>42489.772326388891</v>
      </c>
      <c r="S633" s="14">
        <f t="shared" si="29"/>
        <v>42518.772326388891</v>
      </c>
    </row>
    <row r="634" spans="1:19" ht="43.5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8320</v>
      </c>
      <c r="P634" t="s">
        <v>8321</v>
      </c>
      <c r="Q634">
        <f t="shared" si="27"/>
        <v>0</v>
      </c>
      <c r="R634" s="14">
        <f t="shared" si="28"/>
        <v>42303.659317129626</v>
      </c>
      <c r="S634" s="14">
        <f t="shared" si="29"/>
        <v>42333.700983796298</v>
      </c>
    </row>
    <row r="635" spans="1:19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8320</v>
      </c>
      <c r="P635" t="s">
        <v>8321</v>
      </c>
      <c r="Q635">
        <f t="shared" si="27"/>
        <v>49.8</v>
      </c>
      <c r="R635" s="14">
        <f t="shared" si="28"/>
        <v>42507.29932870371</v>
      </c>
      <c r="S635" s="14">
        <f t="shared" si="29"/>
        <v>42538.958333333328</v>
      </c>
    </row>
    <row r="636" spans="1:19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8320</v>
      </c>
      <c r="P636" t="s">
        <v>8321</v>
      </c>
      <c r="Q636">
        <f t="shared" si="27"/>
        <v>1</v>
      </c>
      <c r="R636" s="14">
        <f t="shared" si="28"/>
        <v>42031.928576388891</v>
      </c>
      <c r="S636" s="14">
        <f t="shared" si="29"/>
        <v>42061.928576388891</v>
      </c>
    </row>
    <row r="637" spans="1:19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8320</v>
      </c>
      <c r="P637" t="s">
        <v>8321</v>
      </c>
      <c r="Q637">
        <f t="shared" si="27"/>
        <v>2</v>
      </c>
      <c r="R637" s="14">
        <f t="shared" si="28"/>
        <v>42076.092152777783</v>
      </c>
      <c r="S637" s="14">
        <f t="shared" si="29"/>
        <v>42106.092152777783</v>
      </c>
    </row>
    <row r="638" spans="1:19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8320</v>
      </c>
      <c r="P638" t="s">
        <v>8321</v>
      </c>
      <c r="Q638">
        <f t="shared" si="27"/>
        <v>4</v>
      </c>
      <c r="R638" s="14">
        <f t="shared" si="28"/>
        <v>42131.455439814818</v>
      </c>
      <c r="S638" s="14">
        <f t="shared" si="29"/>
        <v>42161.44930555555</v>
      </c>
    </row>
    <row r="639" spans="1:19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8320</v>
      </c>
      <c r="P639" t="s">
        <v>8321</v>
      </c>
      <c r="Q639">
        <f t="shared" si="27"/>
        <v>0</v>
      </c>
      <c r="R639" s="14">
        <f t="shared" si="28"/>
        <v>42762.962013888886</v>
      </c>
      <c r="S639" s="14">
        <f t="shared" si="29"/>
        <v>42791.961111111115</v>
      </c>
    </row>
    <row r="640" spans="1:19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8320</v>
      </c>
      <c r="P640" t="s">
        <v>8321</v>
      </c>
      <c r="Q640">
        <f t="shared" si="27"/>
        <v>3</v>
      </c>
      <c r="R640" s="14">
        <f t="shared" si="28"/>
        <v>42759.593310185184</v>
      </c>
      <c r="S640" s="14">
        <f t="shared" si="29"/>
        <v>42819.55164351852</v>
      </c>
    </row>
    <row r="641" spans="1:19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8320</v>
      </c>
      <c r="P641" t="s">
        <v>8321</v>
      </c>
      <c r="Q641">
        <f t="shared" si="27"/>
        <v>1</v>
      </c>
      <c r="R641" s="14">
        <f t="shared" si="28"/>
        <v>41865.583275462966</v>
      </c>
      <c r="S641" s="14">
        <f t="shared" si="29"/>
        <v>41925.583275462966</v>
      </c>
    </row>
    <row r="642" spans="1:19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8320</v>
      </c>
      <c r="P642" t="s">
        <v>8322</v>
      </c>
      <c r="Q642">
        <f t="shared" si="27"/>
        <v>50.5</v>
      </c>
      <c r="R642" s="14">
        <f t="shared" si="28"/>
        <v>42683.420312500006</v>
      </c>
      <c r="S642" s="14">
        <f t="shared" si="29"/>
        <v>42698.958333333328</v>
      </c>
    </row>
    <row r="643" spans="1:19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8320</v>
      </c>
      <c r="P643" t="s">
        <v>8322</v>
      </c>
      <c r="Q643">
        <f t="shared" ref="Q643:Q706" si="30">IFERROR(ROUND(E643/L643,2),0)</f>
        <v>151.32</v>
      </c>
      <c r="R643" s="14">
        <f t="shared" ref="R643:R706" si="31">(((J643/60)/60)/24)+DATE(1970,1,1)</f>
        <v>42199.57</v>
      </c>
      <c r="S643" s="14">
        <f t="shared" ref="S643:S706" si="32">(((I643/60)/60)/24)+DATE(1970,1,1)</f>
        <v>42229.57</v>
      </c>
    </row>
    <row r="644" spans="1:19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8320</v>
      </c>
      <c r="P644" t="s">
        <v>8322</v>
      </c>
      <c r="Q644">
        <f t="shared" si="30"/>
        <v>134.36000000000001</v>
      </c>
      <c r="R644" s="14">
        <f t="shared" si="31"/>
        <v>42199.651319444441</v>
      </c>
      <c r="S644" s="14">
        <f t="shared" si="32"/>
        <v>42235.651319444441</v>
      </c>
    </row>
    <row r="645" spans="1:19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8320</v>
      </c>
      <c r="P645" t="s">
        <v>8322</v>
      </c>
      <c r="Q645">
        <f t="shared" si="30"/>
        <v>174.03</v>
      </c>
      <c r="R645" s="14">
        <f t="shared" si="31"/>
        <v>42100.642071759255</v>
      </c>
      <c r="S645" s="14">
        <f t="shared" si="32"/>
        <v>42155.642071759255</v>
      </c>
    </row>
    <row r="646" spans="1:19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8320</v>
      </c>
      <c r="P646" t="s">
        <v>8322</v>
      </c>
      <c r="Q646">
        <f t="shared" si="30"/>
        <v>73.489999999999995</v>
      </c>
      <c r="R646" s="14">
        <f t="shared" si="31"/>
        <v>41898.665960648148</v>
      </c>
      <c r="S646" s="14">
        <f t="shared" si="32"/>
        <v>41941.041666666664</v>
      </c>
    </row>
    <row r="647" spans="1:19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8320</v>
      </c>
      <c r="P647" t="s">
        <v>8322</v>
      </c>
      <c r="Q647">
        <f t="shared" si="30"/>
        <v>23.52</v>
      </c>
      <c r="R647" s="14">
        <f t="shared" si="31"/>
        <v>42564.026319444441</v>
      </c>
      <c r="S647" s="14">
        <f t="shared" si="32"/>
        <v>42594.026319444441</v>
      </c>
    </row>
    <row r="648" spans="1:19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8320</v>
      </c>
      <c r="P648" t="s">
        <v>8322</v>
      </c>
      <c r="Q648">
        <f t="shared" si="30"/>
        <v>39.07</v>
      </c>
      <c r="R648" s="14">
        <f t="shared" si="31"/>
        <v>41832.852627314816</v>
      </c>
      <c r="S648" s="14">
        <f t="shared" si="32"/>
        <v>41862.852627314816</v>
      </c>
    </row>
    <row r="649" spans="1:19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8320</v>
      </c>
      <c r="P649" t="s">
        <v>8322</v>
      </c>
      <c r="Q649">
        <f t="shared" si="30"/>
        <v>125.94</v>
      </c>
      <c r="R649" s="14">
        <f t="shared" si="31"/>
        <v>42416.767928240741</v>
      </c>
      <c r="S649" s="14">
        <f t="shared" si="32"/>
        <v>42446.726261574076</v>
      </c>
    </row>
    <row r="650" spans="1:19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8320</v>
      </c>
      <c r="P650" t="s">
        <v>8322</v>
      </c>
      <c r="Q650">
        <f t="shared" si="30"/>
        <v>1644</v>
      </c>
      <c r="R650" s="14">
        <f t="shared" si="31"/>
        <v>41891.693379629629</v>
      </c>
      <c r="S650" s="14">
        <f t="shared" si="32"/>
        <v>41926.693379629629</v>
      </c>
    </row>
    <row r="651" spans="1:19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8320</v>
      </c>
      <c r="P651" t="s">
        <v>8322</v>
      </c>
      <c r="Q651">
        <f t="shared" si="30"/>
        <v>42.67</v>
      </c>
      <c r="R651" s="14">
        <f t="shared" si="31"/>
        <v>41877.912187499998</v>
      </c>
      <c r="S651" s="14">
        <f t="shared" si="32"/>
        <v>41898.912187499998</v>
      </c>
    </row>
    <row r="652" spans="1:19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8320</v>
      </c>
      <c r="P652" t="s">
        <v>8322</v>
      </c>
      <c r="Q652">
        <f t="shared" si="30"/>
        <v>35.130000000000003</v>
      </c>
      <c r="R652" s="14">
        <f t="shared" si="31"/>
        <v>41932.036851851852</v>
      </c>
      <c r="S652" s="14">
        <f t="shared" si="32"/>
        <v>41992.078518518523</v>
      </c>
    </row>
    <row r="653" spans="1:19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8320</v>
      </c>
      <c r="P653" t="s">
        <v>8322</v>
      </c>
      <c r="Q653">
        <f t="shared" si="30"/>
        <v>239.35</v>
      </c>
      <c r="R653" s="14">
        <f t="shared" si="31"/>
        <v>41956.017488425925</v>
      </c>
      <c r="S653" s="14">
        <f t="shared" si="32"/>
        <v>41986.017488425925</v>
      </c>
    </row>
    <row r="654" spans="1:19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8320</v>
      </c>
      <c r="P654" t="s">
        <v>8322</v>
      </c>
      <c r="Q654">
        <f t="shared" si="30"/>
        <v>107.64</v>
      </c>
      <c r="R654" s="14">
        <f t="shared" si="31"/>
        <v>42675.690393518518</v>
      </c>
      <c r="S654" s="14">
        <f t="shared" si="32"/>
        <v>42705.732060185182</v>
      </c>
    </row>
    <row r="655" spans="1:19" ht="58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8320</v>
      </c>
      <c r="P655" t="s">
        <v>8322</v>
      </c>
      <c r="Q655">
        <f t="shared" si="30"/>
        <v>95.83</v>
      </c>
      <c r="R655" s="14">
        <f t="shared" si="31"/>
        <v>42199.618518518517</v>
      </c>
      <c r="S655" s="14">
        <f t="shared" si="32"/>
        <v>42236.618518518517</v>
      </c>
    </row>
    <row r="656" spans="1:19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8320</v>
      </c>
      <c r="P656" t="s">
        <v>8322</v>
      </c>
      <c r="Q656">
        <f t="shared" si="30"/>
        <v>31.66</v>
      </c>
      <c r="R656" s="14">
        <f t="shared" si="31"/>
        <v>42163.957326388889</v>
      </c>
      <c r="S656" s="14">
        <f t="shared" si="32"/>
        <v>42193.957326388889</v>
      </c>
    </row>
    <row r="657" spans="1:19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8320</v>
      </c>
      <c r="P657" t="s">
        <v>8322</v>
      </c>
      <c r="Q657">
        <f t="shared" si="30"/>
        <v>42.89</v>
      </c>
      <c r="R657" s="14">
        <f t="shared" si="31"/>
        <v>42045.957314814819</v>
      </c>
      <c r="S657" s="14">
        <f t="shared" si="32"/>
        <v>42075.915648148148</v>
      </c>
    </row>
    <row r="658" spans="1:19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8320</v>
      </c>
      <c r="P658" t="s">
        <v>8322</v>
      </c>
      <c r="Q658">
        <f t="shared" si="30"/>
        <v>122.74</v>
      </c>
      <c r="R658" s="14">
        <f t="shared" si="31"/>
        <v>42417.804618055554</v>
      </c>
      <c r="S658" s="14">
        <f t="shared" si="32"/>
        <v>42477.762951388882</v>
      </c>
    </row>
    <row r="659" spans="1:19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8320</v>
      </c>
      <c r="P659" t="s">
        <v>8322</v>
      </c>
      <c r="Q659">
        <f t="shared" si="30"/>
        <v>190.45</v>
      </c>
      <c r="R659" s="14">
        <f t="shared" si="31"/>
        <v>42331.84574074074</v>
      </c>
      <c r="S659" s="14">
        <f t="shared" si="32"/>
        <v>42361.84574074074</v>
      </c>
    </row>
    <row r="660" spans="1:19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8320</v>
      </c>
      <c r="P660" t="s">
        <v>8322</v>
      </c>
      <c r="Q660">
        <f t="shared" si="30"/>
        <v>109.34</v>
      </c>
      <c r="R660" s="14">
        <f t="shared" si="31"/>
        <v>42179.160752314812</v>
      </c>
      <c r="S660" s="14">
        <f t="shared" si="32"/>
        <v>42211.75</v>
      </c>
    </row>
    <row r="661" spans="1:19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8320</v>
      </c>
      <c r="P661" t="s">
        <v>8322</v>
      </c>
      <c r="Q661">
        <f t="shared" si="30"/>
        <v>143.66999999999999</v>
      </c>
      <c r="R661" s="14">
        <f t="shared" si="31"/>
        <v>42209.593692129631</v>
      </c>
      <c r="S661" s="14">
        <f t="shared" si="32"/>
        <v>42239.593692129631</v>
      </c>
    </row>
    <row r="662" spans="1:19" ht="58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8320</v>
      </c>
      <c r="P662" t="s">
        <v>8322</v>
      </c>
      <c r="Q662">
        <f t="shared" si="30"/>
        <v>84.94</v>
      </c>
      <c r="R662" s="14">
        <f t="shared" si="31"/>
        <v>41922.741655092592</v>
      </c>
      <c r="S662" s="14">
        <f t="shared" si="32"/>
        <v>41952.783321759263</v>
      </c>
    </row>
    <row r="663" spans="1:19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8320</v>
      </c>
      <c r="P663" t="s">
        <v>8322</v>
      </c>
      <c r="Q663">
        <f t="shared" si="30"/>
        <v>10.56</v>
      </c>
      <c r="R663" s="14">
        <f t="shared" si="31"/>
        <v>42636.645358796297</v>
      </c>
      <c r="S663" s="14">
        <f t="shared" si="32"/>
        <v>42666.645358796297</v>
      </c>
    </row>
    <row r="664" spans="1:19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8320</v>
      </c>
      <c r="P664" t="s">
        <v>8322</v>
      </c>
      <c r="Q664">
        <f t="shared" si="30"/>
        <v>39</v>
      </c>
      <c r="R664" s="14">
        <f t="shared" si="31"/>
        <v>41990.438043981485</v>
      </c>
      <c r="S664" s="14">
        <f t="shared" si="32"/>
        <v>42020.438043981485</v>
      </c>
    </row>
    <row r="665" spans="1:19" ht="58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8320</v>
      </c>
      <c r="P665" t="s">
        <v>8322</v>
      </c>
      <c r="Q665">
        <f t="shared" si="30"/>
        <v>100</v>
      </c>
      <c r="R665" s="14">
        <f t="shared" si="31"/>
        <v>42173.843240740738</v>
      </c>
      <c r="S665" s="14">
        <f t="shared" si="32"/>
        <v>42203.843240740738</v>
      </c>
    </row>
    <row r="666" spans="1:19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8320</v>
      </c>
      <c r="P666" t="s">
        <v>8322</v>
      </c>
      <c r="Q666">
        <f t="shared" si="30"/>
        <v>31.17</v>
      </c>
      <c r="R666" s="14">
        <f t="shared" si="31"/>
        <v>42077.666377314818</v>
      </c>
      <c r="S666" s="14">
        <f t="shared" si="32"/>
        <v>42107.666377314818</v>
      </c>
    </row>
    <row r="667" spans="1:19" ht="58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8320</v>
      </c>
      <c r="P667" t="s">
        <v>8322</v>
      </c>
      <c r="Q667">
        <f t="shared" si="30"/>
        <v>155.33000000000001</v>
      </c>
      <c r="R667" s="14">
        <f t="shared" si="31"/>
        <v>42688.711354166662</v>
      </c>
      <c r="S667" s="14">
        <f t="shared" si="32"/>
        <v>42748.711354166662</v>
      </c>
    </row>
    <row r="668" spans="1:19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8320</v>
      </c>
      <c r="P668" t="s">
        <v>8322</v>
      </c>
      <c r="Q668">
        <f t="shared" si="30"/>
        <v>2</v>
      </c>
      <c r="R668" s="14">
        <f t="shared" si="31"/>
        <v>41838.832152777781</v>
      </c>
      <c r="S668" s="14">
        <f t="shared" si="32"/>
        <v>41868.832152777781</v>
      </c>
    </row>
    <row r="669" spans="1:19" ht="58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8320</v>
      </c>
      <c r="P669" t="s">
        <v>8322</v>
      </c>
      <c r="Q669">
        <f t="shared" si="30"/>
        <v>178.93</v>
      </c>
      <c r="R669" s="14">
        <f t="shared" si="31"/>
        <v>42632.373414351852</v>
      </c>
      <c r="S669" s="14">
        <f t="shared" si="32"/>
        <v>42672.373414351852</v>
      </c>
    </row>
    <row r="670" spans="1:19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8320</v>
      </c>
      <c r="P670" t="s">
        <v>8322</v>
      </c>
      <c r="Q670">
        <f t="shared" si="30"/>
        <v>27.36</v>
      </c>
      <c r="R670" s="14">
        <f t="shared" si="31"/>
        <v>42090.831273148149</v>
      </c>
      <c r="S670" s="14">
        <f t="shared" si="32"/>
        <v>42135.831273148149</v>
      </c>
    </row>
    <row r="671" spans="1:19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8320</v>
      </c>
      <c r="P671" t="s">
        <v>8322</v>
      </c>
      <c r="Q671">
        <f t="shared" si="30"/>
        <v>1536.25</v>
      </c>
      <c r="R671" s="14">
        <f t="shared" si="31"/>
        <v>42527.625671296293</v>
      </c>
      <c r="S671" s="14">
        <f t="shared" si="32"/>
        <v>42557.625671296293</v>
      </c>
    </row>
    <row r="672" spans="1:19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8320</v>
      </c>
      <c r="P672" t="s">
        <v>8322</v>
      </c>
      <c r="Q672">
        <f t="shared" si="30"/>
        <v>85</v>
      </c>
      <c r="R672" s="14">
        <f t="shared" si="31"/>
        <v>42506.709722222222</v>
      </c>
      <c r="S672" s="14">
        <f t="shared" si="32"/>
        <v>42540.340277777781</v>
      </c>
    </row>
    <row r="673" spans="1:19" ht="58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8320</v>
      </c>
      <c r="P673" t="s">
        <v>8322</v>
      </c>
      <c r="Q673">
        <f t="shared" si="30"/>
        <v>788.53</v>
      </c>
      <c r="R673" s="14">
        <f t="shared" si="31"/>
        <v>41984.692731481482</v>
      </c>
      <c r="S673" s="14">
        <f t="shared" si="32"/>
        <v>42018.166666666672</v>
      </c>
    </row>
    <row r="674" spans="1:19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8320</v>
      </c>
      <c r="P674" t="s">
        <v>8322</v>
      </c>
      <c r="Q674">
        <f t="shared" si="30"/>
        <v>50.3</v>
      </c>
      <c r="R674" s="14">
        <f t="shared" si="31"/>
        <v>41974.219490740739</v>
      </c>
      <c r="S674" s="14">
        <f t="shared" si="32"/>
        <v>42005.207638888889</v>
      </c>
    </row>
    <row r="675" spans="1:19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8320</v>
      </c>
      <c r="P675" t="s">
        <v>8322</v>
      </c>
      <c r="Q675">
        <f t="shared" si="30"/>
        <v>68.33</v>
      </c>
      <c r="R675" s="14">
        <f t="shared" si="31"/>
        <v>41838.840474537035</v>
      </c>
      <c r="S675" s="14">
        <f t="shared" si="32"/>
        <v>41883.840474537035</v>
      </c>
    </row>
    <row r="676" spans="1:19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8320</v>
      </c>
      <c r="P676" t="s">
        <v>8322</v>
      </c>
      <c r="Q676">
        <f t="shared" si="30"/>
        <v>7.5</v>
      </c>
      <c r="R676" s="14">
        <f t="shared" si="31"/>
        <v>41803.116053240738</v>
      </c>
      <c r="S676" s="14">
        <f t="shared" si="32"/>
        <v>41863.116053240738</v>
      </c>
    </row>
    <row r="677" spans="1:19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8320</v>
      </c>
      <c r="P677" t="s">
        <v>8322</v>
      </c>
      <c r="Q677">
        <f t="shared" si="30"/>
        <v>34.270000000000003</v>
      </c>
      <c r="R677" s="14">
        <f t="shared" si="31"/>
        <v>41975.930601851855</v>
      </c>
      <c r="S677" s="14">
        <f t="shared" si="32"/>
        <v>42005.290972222225</v>
      </c>
    </row>
    <row r="678" spans="1:19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8320</v>
      </c>
      <c r="P678" t="s">
        <v>8322</v>
      </c>
      <c r="Q678">
        <f t="shared" si="30"/>
        <v>61.29</v>
      </c>
      <c r="R678" s="14">
        <f t="shared" si="31"/>
        <v>42012.768298611118</v>
      </c>
      <c r="S678" s="14">
        <f t="shared" si="32"/>
        <v>42042.768298611118</v>
      </c>
    </row>
    <row r="679" spans="1:19" ht="72.5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8320</v>
      </c>
      <c r="P679" t="s">
        <v>8322</v>
      </c>
      <c r="Q679">
        <f t="shared" si="30"/>
        <v>133.25</v>
      </c>
      <c r="R679" s="14">
        <f t="shared" si="31"/>
        <v>42504.403877314813</v>
      </c>
      <c r="S679" s="14">
        <f t="shared" si="32"/>
        <v>42549.403877314813</v>
      </c>
    </row>
    <row r="680" spans="1:19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8320</v>
      </c>
      <c r="P680" t="s">
        <v>8322</v>
      </c>
      <c r="Q680">
        <f t="shared" si="30"/>
        <v>65.180000000000007</v>
      </c>
      <c r="R680" s="14">
        <f t="shared" si="31"/>
        <v>42481.376597222217</v>
      </c>
      <c r="S680" s="14">
        <f t="shared" si="32"/>
        <v>42511.376597222217</v>
      </c>
    </row>
    <row r="681" spans="1:19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8320</v>
      </c>
      <c r="P681" t="s">
        <v>8322</v>
      </c>
      <c r="Q681">
        <f t="shared" si="30"/>
        <v>93.9</v>
      </c>
      <c r="R681" s="14">
        <f t="shared" si="31"/>
        <v>42556.695706018523</v>
      </c>
      <c r="S681" s="14">
        <f t="shared" si="32"/>
        <v>42616.695706018523</v>
      </c>
    </row>
    <row r="682" spans="1:19" ht="58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8320</v>
      </c>
      <c r="P682" t="s">
        <v>8322</v>
      </c>
      <c r="Q682">
        <f t="shared" si="30"/>
        <v>150.65</v>
      </c>
      <c r="R682" s="14">
        <f t="shared" si="31"/>
        <v>41864.501516203702</v>
      </c>
      <c r="S682" s="14">
        <f t="shared" si="32"/>
        <v>41899.501516203702</v>
      </c>
    </row>
    <row r="683" spans="1:19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8320</v>
      </c>
      <c r="P683" t="s">
        <v>8322</v>
      </c>
      <c r="Q683">
        <f t="shared" si="30"/>
        <v>1</v>
      </c>
      <c r="R683" s="14">
        <f t="shared" si="31"/>
        <v>42639.805601851855</v>
      </c>
      <c r="S683" s="14">
        <f t="shared" si="32"/>
        <v>42669.805601851855</v>
      </c>
    </row>
    <row r="684" spans="1:19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8320</v>
      </c>
      <c r="P684" t="s">
        <v>8322</v>
      </c>
      <c r="Q684">
        <f t="shared" si="30"/>
        <v>13.25</v>
      </c>
      <c r="R684" s="14">
        <f t="shared" si="31"/>
        <v>42778.765300925923</v>
      </c>
      <c r="S684" s="14">
        <f t="shared" si="32"/>
        <v>42808.723634259266</v>
      </c>
    </row>
    <row r="685" spans="1:19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8320</v>
      </c>
      <c r="P685" t="s">
        <v>8322</v>
      </c>
      <c r="Q685">
        <f t="shared" si="30"/>
        <v>99.33</v>
      </c>
      <c r="R685" s="14">
        <f t="shared" si="31"/>
        <v>42634.900046296301</v>
      </c>
      <c r="S685" s="14">
        <f t="shared" si="32"/>
        <v>42674.900046296301</v>
      </c>
    </row>
    <row r="686" spans="1:19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8320</v>
      </c>
      <c r="P686" t="s">
        <v>8322</v>
      </c>
      <c r="Q686">
        <f t="shared" si="30"/>
        <v>177.39</v>
      </c>
      <c r="R686" s="14">
        <f t="shared" si="31"/>
        <v>41809.473275462966</v>
      </c>
      <c r="S686" s="14">
        <f t="shared" si="32"/>
        <v>41845.125</v>
      </c>
    </row>
    <row r="687" spans="1:19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8320</v>
      </c>
      <c r="P687" t="s">
        <v>8322</v>
      </c>
      <c r="Q687">
        <f t="shared" si="30"/>
        <v>55.3</v>
      </c>
      <c r="R687" s="14">
        <f t="shared" si="31"/>
        <v>41971.866574074069</v>
      </c>
      <c r="S687" s="14">
        <f t="shared" si="32"/>
        <v>42016.866574074069</v>
      </c>
    </row>
    <row r="688" spans="1:19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8320</v>
      </c>
      <c r="P688" t="s">
        <v>8322</v>
      </c>
      <c r="Q688">
        <f t="shared" si="30"/>
        <v>0</v>
      </c>
      <c r="R688" s="14">
        <f t="shared" si="31"/>
        <v>42189.673263888893</v>
      </c>
      <c r="S688" s="14">
        <f t="shared" si="32"/>
        <v>42219.673263888893</v>
      </c>
    </row>
    <row r="689" spans="1:19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8320</v>
      </c>
      <c r="P689" t="s">
        <v>8322</v>
      </c>
      <c r="Q689">
        <f t="shared" si="30"/>
        <v>591.66999999999996</v>
      </c>
      <c r="R689" s="14">
        <f t="shared" si="31"/>
        <v>42711.750613425931</v>
      </c>
      <c r="S689" s="14">
        <f t="shared" si="32"/>
        <v>42771.750613425931</v>
      </c>
    </row>
    <row r="690" spans="1:19" ht="58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8320</v>
      </c>
      <c r="P690" t="s">
        <v>8322</v>
      </c>
      <c r="Q690">
        <f t="shared" si="30"/>
        <v>405.5</v>
      </c>
      <c r="R690" s="14">
        <f t="shared" si="31"/>
        <v>42262.104780092588</v>
      </c>
      <c r="S690" s="14">
        <f t="shared" si="32"/>
        <v>42292.104780092588</v>
      </c>
    </row>
    <row r="691" spans="1:19" ht="58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8320</v>
      </c>
      <c r="P691" t="s">
        <v>8322</v>
      </c>
      <c r="Q691">
        <f t="shared" si="30"/>
        <v>343.15</v>
      </c>
      <c r="R691" s="14">
        <f t="shared" si="31"/>
        <v>42675.66778935185</v>
      </c>
      <c r="S691" s="14">
        <f t="shared" si="32"/>
        <v>42712.207638888889</v>
      </c>
    </row>
    <row r="692" spans="1:19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8320</v>
      </c>
      <c r="P692" t="s">
        <v>8322</v>
      </c>
      <c r="Q692">
        <f t="shared" si="30"/>
        <v>72.59</v>
      </c>
      <c r="R692" s="14">
        <f t="shared" si="31"/>
        <v>42579.634733796294</v>
      </c>
      <c r="S692" s="14">
        <f t="shared" si="32"/>
        <v>42622.25</v>
      </c>
    </row>
    <row r="693" spans="1:19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8320</v>
      </c>
      <c r="P693" t="s">
        <v>8322</v>
      </c>
      <c r="Q693">
        <f t="shared" si="30"/>
        <v>26</v>
      </c>
      <c r="R693" s="14">
        <f t="shared" si="31"/>
        <v>42158.028310185182</v>
      </c>
      <c r="S693" s="14">
        <f t="shared" si="32"/>
        <v>42186.028310185182</v>
      </c>
    </row>
    <row r="694" spans="1:19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8320</v>
      </c>
      <c r="P694" t="s">
        <v>8322</v>
      </c>
      <c r="Q694">
        <f t="shared" si="30"/>
        <v>6.5</v>
      </c>
      <c r="R694" s="14">
        <f t="shared" si="31"/>
        <v>42696.37572916667</v>
      </c>
      <c r="S694" s="14">
        <f t="shared" si="32"/>
        <v>42726.37572916667</v>
      </c>
    </row>
    <row r="695" spans="1:19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8320</v>
      </c>
      <c r="P695" t="s">
        <v>8322</v>
      </c>
      <c r="Q695">
        <f t="shared" si="30"/>
        <v>119.39</v>
      </c>
      <c r="R695" s="14">
        <f t="shared" si="31"/>
        <v>42094.808182870373</v>
      </c>
      <c r="S695" s="14">
        <f t="shared" si="32"/>
        <v>42124.808182870373</v>
      </c>
    </row>
    <row r="696" spans="1:19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8320</v>
      </c>
      <c r="P696" t="s">
        <v>8322</v>
      </c>
      <c r="Q696">
        <f t="shared" si="30"/>
        <v>84.29</v>
      </c>
      <c r="R696" s="14">
        <f t="shared" si="31"/>
        <v>42737.663877314815</v>
      </c>
      <c r="S696" s="14">
        <f t="shared" si="32"/>
        <v>42767.663877314815</v>
      </c>
    </row>
    <row r="697" spans="1:19" ht="58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8320</v>
      </c>
      <c r="P697" t="s">
        <v>8322</v>
      </c>
      <c r="Q697">
        <f t="shared" si="30"/>
        <v>90.86</v>
      </c>
      <c r="R697" s="14">
        <f t="shared" si="31"/>
        <v>41913.521064814813</v>
      </c>
      <c r="S697" s="14">
        <f t="shared" si="32"/>
        <v>41943.521064814813</v>
      </c>
    </row>
    <row r="698" spans="1:19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8320</v>
      </c>
      <c r="P698" t="s">
        <v>8322</v>
      </c>
      <c r="Q698">
        <f t="shared" si="30"/>
        <v>1</v>
      </c>
      <c r="R698" s="14">
        <f t="shared" si="31"/>
        <v>41815.927106481482</v>
      </c>
      <c r="S698" s="14">
        <f t="shared" si="32"/>
        <v>41845.927106481482</v>
      </c>
    </row>
    <row r="699" spans="1:19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8320</v>
      </c>
      <c r="P699" t="s">
        <v>8322</v>
      </c>
      <c r="Q699">
        <f t="shared" si="30"/>
        <v>20.34</v>
      </c>
      <c r="R699" s="14">
        <f t="shared" si="31"/>
        <v>42388.523020833338</v>
      </c>
      <c r="S699" s="14">
        <f t="shared" si="32"/>
        <v>42403.523020833338</v>
      </c>
    </row>
    <row r="700" spans="1:19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8320</v>
      </c>
      <c r="P700" t="s">
        <v>8322</v>
      </c>
      <c r="Q700">
        <f t="shared" si="30"/>
        <v>530.69000000000005</v>
      </c>
      <c r="R700" s="14">
        <f t="shared" si="31"/>
        <v>41866.931076388886</v>
      </c>
      <c r="S700" s="14">
        <f t="shared" si="32"/>
        <v>41900.083333333336</v>
      </c>
    </row>
    <row r="701" spans="1:19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8320</v>
      </c>
      <c r="P701" t="s">
        <v>8322</v>
      </c>
      <c r="Q701">
        <f t="shared" si="30"/>
        <v>120.39</v>
      </c>
      <c r="R701" s="14">
        <f t="shared" si="31"/>
        <v>41563.485509259262</v>
      </c>
      <c r="S701" s="14">
        <f t="shared" si="32"/>
        <v>41600.666666666664</v>
      </c>
    </row>
    <row r="702" spans="1:19" ht="58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8320</v>
      </c>
      <c r="P702" t="s">
        <v>8322</v>
      </c>
      <c r="Q702">
        <f t="shared" si="30"/>
        <v>13</v>
      </c>
      <c r="R702" s="14">
        <f t="shared" si="31"/>
        <v>42715.688437500001</v>
      </c>
      <c r="S702" s="14">
        <f t="shared" si="32"/>
        <v>42745.688437500001</v>
      </c>
    </row>
    <row r="703" spans="1:19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8320</v>
      </c>
      <c r="P703" t="s">
        <v>8322</v>
      </c>
      <c r="Q703">
        <f t="shared" si="30"/>
        <v>291.33</v>
      </c>
      <c r="R703" s="14">
        <f t="shared" si="31"/>
        <v>41813.662962962961</v>
      </c>
      <c r="S703" s="14">
        <f t="shared" si="32"/>
        <v>41843.662962962961</v>
      </c>
    </row>
    <row r="704" spans="1:19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8320</v>
      </c>
      <c r="P704" t="s">
        <v>8322</v>
      </c>
      <c r="Q704">
        <f t="shared" si="30"/>
        <v>124.92</v>
      </c>
      <c r="R704" s="14">
        <f t="shared" si="31"/>
        <v>42668.726701388892</v>
      </c>
      <c r="S704" s="14">
        <f t="shared" si="32"/>
        <v>42698.768368055549</v>
      </c>
    </row>
    <row r="705" spans="1:19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8320</v>
      </c>
      <c r="P705" t="s">
        <v>8322</v>
      </c>
      <c r="Q705">
        <f t="shared" si="30"/>
        <v>119.57</v>
      </c>
      <c r="R705" s="14">
        <f t="shared" si="31"/>
        <v>42711.950798611113</v>
      </c>
      <c r="S705" s="14">
        <f t="shared" si="32"/>
        <v>42766.98055555555</v>
      </c>
    </row>
    <row r="706" spans="1:19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8320</v>
      </c>
      <c r="P706" t="s">
        <v>8322</v>
      </c>
      <c r="Q706">
        <f t="shared" si="30"/>
        <v>120.25</v>
      </c>
      <c r="R706" s="14">
        <f t="shared" si="31"/>
        <v>42726.192916666667</v>
      </c>
      <c r="S706" s="14">
        <f t="shared" si="32"/>
        <v>42786.192916666667</v>
      </c>
    </row>
    <row r="707" spans="1:19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8320</v>
      </c>
      <c r="P707" t="s">
        <v>8322</v>
      </c>
      <c r="Q707">
        <f t="shared" ref="Q707:Q770" si="33">IFERROR(ROUND(E707/L707,2),0)</f>
        <v>195.4</v>
      </c>
      <c r="R707" s="14">
        <f t="shared" ref="R707:R770" si="34">(((J707/60)/60)/24)+DATE(1970,1,1)</f>
        <v>42726.491643518515</v>
      </c>
      <c r="S707" s="14">
        <f t="shared" ref="S707:S770" si="35">(((I707/60)/60)/24)+DATE(1970,1,1)</f>
        <v>42756.491643518515</v>
      </c>
    </row>
    <row r="708" spans="1:19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8320</v>
      </c>
      <c r="P708" t="s">
        <v>8322</v>
      </c>
      <c r="Q708">
        <f t="shared" si="33"/>
        <v>0</v>
      </c>
      <c r="R708" s="14">
        <f t="shared" si="34"/>
        <v>42676.995173611111</v>
      </c>
      <c r="S708" s="14">
        <f t="shared" si="35"/>
        <v>42718.777083333334</v>
      </c>
    </row>
    <row r="709" spans="1:19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8320</v>
      </c>
      <c r="P709" t="s">
        <v>8322</v>
      </c>
      <c r="Q709">
        <f t="shared" si="33"/>
        <v>117.7</v>
      </c>
      <c r="R709" s="14">
        <f t="shared" si="34"/>
        <v>42696.663506944446</v>
      </c>
      <c r="S709" s="14">
        <f t="shared" si="35"/>
        <v>42736.663506944446</v>
      </c>
    </row>
    <row r="710" spans="1:19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8320</v>
      </c>
      <c r="P710" t="s">
        <v>8322</v>
      </c>
      <c r="Q710">
        <f t="shared" si="33"/>
        <v>23.95</v>
      </c>
      <c r="R710" s="14">
        <f t="shared" si="34"/>
        <v>41835.581018518518</v>
      </c>
      <c r="S710" s="14">
        <f t="shared" si="35"/>
        <v>41895.581018518518</v>
      </c>
    </row>
    <row r="711" spans="1:19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8320</v>
      </c>
      <c r="P711" t="s">
        <v>8322</v>
      </c>
      <c r="Q711">
        <f t="shared" si="33"/>
        <v>30.5</v>
      </c>
      <c r="R711" s="14">
        <f t="shared" si="34"/>
        <v>41948.041192129633</v>
      </c>
      <c r="S711" s="14">
        <f t="shared" si="35"/>
        <v>41978.041192129633</v>
      </c>
    </row>
    <row r="712" spans="1:19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8320</v>
      </c>
      <c r="P712" t="s">
        <v>8322</v>
      </c>
      <c r="Q712">
        <f t="shared" si="33"/>
        <v>0</v>
      </c>
      <c r="R712" s="14">
        <f t="shared" si="34"/>
        <v>41837.984976851854</v>
      </c>
      <c r="S712" s="14">
        <f t="shared" si="35"/>
        <v>41871.030555555553</v>
      </c>
    </row>
    <row r="713" spans="1:19" ht="58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8320</v>
      </c>
      <c r="P713" t="s">
        <v>8322</v>
      </c>
      <c r="Q713">
        <f t="shared" si="33"/>
        <v>99.97</v>
      </c>
      <c r="R713" s="14">
        <f t="shared" si="34"/>
        <v>42678.459120370375</v>
      </c>
      <c r="S713" s="14">
        <f t="shared" si="35"/>
        <v>42718.500787037032</v>
      </c>
    </row>
    <row r="714" spans="1:19" ht="58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8320</v>
      </c>
      <c r="P714" t="s">
        <v>8322</v>
      </c>
      <c r="Q714">
        <f t="shared" si="33"/>
        <v>26.25</v>
      </c>
      <c r="R714" s="14">
        <f t="shared" si="34"/>
        <v>42384.680925925932</v>
      </c>
      <c r="S714" s="14">
        <f t="shared" si="35"/>
        <v>42414.680925925932</v>
      </c>
    </row>
    <row r="715" spans="1:19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8320</v>
      </c>
      <c r="P715" t="s">
        <v>8322</v>
      </c>
      <c r="Q715">
        <f t="shared" si="33"/>
        <v>199</v>
      </c>
      <c r="R715" s="14">
        <f t="shared" si="34"/>
        <v>42496.529305555552</v>
      </c>
      <c r="S715" s="14">
        <f t="shared" si="35"/>
        <v>42526.529305555552</v>
      </c>
    </row>
    <row r="716" spans="1:19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8320</v>
      </c>
      <c r="P716" t="s">
        <v>8322</v>
      </c>
      <c r="Q716">
        <f t="shared" si="33"/>
        <v>80.319999999999993</v>
      </c>
      <c r="R716" s="14">
        <f t="shared" si="34"/>
        <v>42734.787986111114</v>
      </c>
      <c r="S716" s="14">
        <f t="shared" si="35"/>
        <v>42794.787986111114</v>
      </c>
    </row>
    <row r="717" spans="1:19" ht="58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8320</v>
      </c>
      <c r="P717" t="s">
        <v>8322</v>
      </c>
      <c r="Q717">
        <f t="shared" si="33"/>
        <v>115.75</v>
      </c>
      <c r="R717" s="14">
        <f t="shared" si="34"/>
        <v>42273.090740740736</v>
      </c>
      <c r="S717" s="14">
        <f t="shared" si="35"/>
        <v>42313.132407407407</v>
      </c>
    </row>
    <row r="718" spans="1:19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8320</v>
      </c>
      <c r="P718" t="s">
        <v>8322</v>
      </c>
      <c r="Q718">
        <f t="shared" si="33"/>
        <v>44.69</v>
      </c>
      <c r="R718" s="14">
        <f t="shared" si="34"/>
        <v>41940.658645833333</v>
      </c>
      <c r="S718" s="14">
        <f t="shared" si="35"/>
        <v>41974</v>
      </c>
    </row>
    <row r="719" spans="1:19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8320</v>
      </c>
      <c r="P719" t="s">
        <v>8322</v>
      </c>
      <c r="Q719">
        <f t="shared" si="33"/>
        <v>76.25</v>
      </c>
      <c r="R719" s="14">
        <f t="shared" si="34"/>
        <v>41857.854189814818</v>
      </c>
      <c r="S719" s="14">
        <f t="shared" si="35"/>
        <v>41887.854189814818</v>
      </c>
    </row>
    <row r="720" spans="1:19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8320</v>
      </c>
      <c r="P720" t="s">
        <v>8322</v>
      </c>
      <c r="Q720">
        <f t="shared" si="33"/>
        <v>22.5</v>
      </c>
      <c r="R720" s="14">
        <f t="shared" si="34"/>
        <v>42752.845451388886</v>
      </c>
      <c r="S720" s="14">
        <f t="shared" si="35"/>
        <v>42784.249305555553</v>
      </c>
    </row>
    <row r="721" spans="1:19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8320</v>
      </c>
      <c r="P721" t="s">
        <v>8322</v>
      </c>
      <c r="Q721">
        <f t="shared" si="33"/>
        <v>19.399999999999999</v>
      </c>
      <c r="R721" s="14">
        <f t="shared" si="34"/>
        <v>42409.040231481486</v>
      </c>
      <c r="S721" s="14">
        <f t="shared" si="35"/>
        <v>42423.040231481486</v>
      </c>
    </row>
    <row r="722" spans="1:19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8323</v>
      </c>
      <c r="P722" t="s">
        <v>8324</v>
      </c>
      <c r="Q722">
        <f t="shared" si="33"/>
        <v>66.709999999999994</v>
      </c>
      <c r="R722" s="14">
        <f t="shared" si="34"/>
        <v>40909.649201388893</v>
      </c>
      <c r="S722" s="14">
        <f t="shared" si="35"/>
        <v>40937.649201388893</v>
      </c>
    </row>
    <row r="723" spans="1:19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8323</v>
      </c>
      <c r="P723" t="s">
        <v>8324</v>
      </c>
      <c r="Q723">
        <f t="shared" si="33"/>
        <v>84.14</v>
      </c>
      <c r="R723" s="14">
        <f t="shared" si="34"/>
        <v>41807.571840277778</v>
      </c>
      <c r="S723" s="14">
        <f t="shared" si="35"/>
        <v>41852.571840277778</v>
      </c>
    </row>
    <row r="724" spans="1:19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8323</v>
      </c>
      <c r="P724" t="s">
        <v>8324</v>
      </c>
      <c r="Q724">
        <f t="shared" si="33"/>
        <v>215.73</v>
      </c>
      <c r="R724" s="14">
        <f t="shared" si="34"/>
        <v>40977.805300925924</v>
      </c>
      <c r="S724" s="14">
        <f t="shared" si="35"/>
        <v>41007.76363425926</v>
      </c>
    </row>
    <row r="725" spans="1:19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8323</v>
      </c>
      <c r="P725" t="s">
        <v>8324</v>
      </c>
      <c r="Q725">
        <f t="shared" si="33"/>
        <v>54.69</v>
      </c>
      <c r="R725" s="14">
        <f t="shared" si="34"/>
        <v>42184.816539351858</v>
      </c>
      <c r="S725" s="14">
        <f t="shared" si="35"/>
        <v>42215.165972222225</v>
      </c>
    </row>
    <row r="726" spans="1:19" ht="58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8323</v>
      </c>
      <c r="P726" t="s">
        <v>8324</v>
      </c>
      <c r="Q726">
        <f t="shared" si="33"/>
        <v>51.63</v>
      </c>
      <c r="R726" s="14">
        <f t="shared" si="34"/>
        <v>40694.638460648144</v>
      </c>
      <c r="S726" s="14">
        <f t="shared" si="35"/>
        <v>40724.638460648144</v>
      </c>
    </row>
    <row r="727" spans="1:19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8323</v>
      </c>
      <c r="P727" t="s">
        <v>8324</v>
      </c>
      <c r="Q727">
        <f t="shared" si="33"/>
        <v>143.36000000000001</v>
      </c>
      <c r="R727" s="14">
        <f t="shared" si="34"/>
        <v>42321.626296296294</v>
      </c>
      <c r="S727" s="14">
        <f t="shared" si="35"/>
        <v>42351.626296296294</v>
      </c>
    </row>
    <row r="728" spans="1:19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8323</v>
      </c>
      <c r="P728" t="s">
        <v>8324</v>
      </c>
      <c r="Q728">
        <f t="shared" si="33"/>
        <v>72.430000000000007</v>
      </c>
      <c r="R728" s="14">
        <f t="shared" si="34"/>
        <v>41346.042673611111</v>
      </c>
      <c r="S728" s="14">
        <f t="shared" si="35"/>
        <v>41376.042673611111</v>
      </c>
    </row>
    <row r="729" spans="1:19" ht="58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8323</v>
      </c>
      <c r="P729" t="s">
        <v>8324</v>
      </c>
      <c r="Q729">
        <f t="shared" si="33"/>
        <v>36.53</v>
      </c>
      <c r="R729" s="14">
        <f t="shared" si="34"/>
        <v>41247.020243055551</v>
      </c>
      <c r="S729" s="14">
        <f t="shared" si="35"/>
        <v>41288.888888888891</v>
      </c>
    </row>
    <row r="730" spans="1:19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8323</v>
      </c>
      <c r="P730" t="s">
        <v>8324</v>
      </c>
      <c r="Q730">
        <f t="shared" si="33"/>
        <v>60.9</v>
      </c>
      <c r="R730" s="14">
        <f t="shared" si="34"/>
        <v>40731.837465277778</v>
      </c>
      <c r="S730" s="14">
        <f t="shared" si="35"/>
        <v>40776.837465277778</v>
      </c>
    </row>
    <row r="731" spans="1:19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8323</v>
      </c>
      <c r="P731" t="s">
        <v>8324</v>
      </c>
      <c r="Q731">
        <f t="shared" si="33"/>
        <v>43.55</v>
      </c>
      <c r="R731" s="14">
        <f t="shared" si="34"/>
        <v>41111.185891203706</v>
      </c>
      <c r="S731" s="14">
        <f t="shared" si="35"/>
        <v>41171.185891203706</v>
      </c>
    </row>
    <row r="732" spans="1:19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8323</v>
      </c>
      <c r="P732" t="s">
        <v>8324</v>
      </c>
      <c r="Q732">
        <f t="shared" si="33"/>
        <v>99.77</v>
      </c>
      <c r="R732" s="14">
        <f t="shared" si="34"/>
        <v>40854.745266203703</v>
      </c>
      <c r="S732" s="14">
        <f t="shared" si="35"/>
        <v>40884.745266203703</v>
      </c>
    </row>
    <row r="733" spans="1:19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8323</v>
      </c>
      <c r="P733" t="s">
        <v>8324</v>
      </c>
      <c r="Q733">
        <f t="shared" si="33"/>
        <v>88.73</v>
      </c>
      <c r="R733" s="14">
        <f t="shared" si="34"/>
        <v>40879.795682870368</v>
      </c>
      <c r="S733" s="14">
        <f t="shared" si="35"/>
        <v>40930.25</v>
      </c>
    </row>
    <row r="734" spans="1:19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8323</v>
      </c>
      <c r="P734" t="s">
        <v>8324</v>
      </c>
      <c r="Q734">
        <f t="shared" si="33"/>
        <v>4.92</v>
      </c>
      <c r="R734" s="14">
        <f t="shared" si="34"/>
        <v>41486.424317129626</v>
      </c>
      <c r="S734" s="14">
        <f t="shared" si="35"/>
        <v>41546.424317129626</v>
      </c>
    </row>
    <row r="735" spans="1:19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8323</v>
      </c>
      <c r="P735" t="s">
        <v>8324</v>
      </c>
      <c r="Q735">
        <f t="shared" si="33"/>
        <v>17.82</v>
      </c>
      <c r="R735" s="14">
        <f t="shared" si="34"/>
        <v>41598.420046296298</v>
      </c>
      <c r="S735" s="14">
        <f t="shared" si="35"/>
        <v>41628.420046296298</v>
      </c>
    </row>
    <row r="736" spans="1:19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8323</v>
      </c>
      <c r="P736" t="s">
        <v>8324</v>
      </c>
      <c r="Q736">
        <f t="shared" si="33"/>
        <v>187.19</v>
      </c>
      <c r="R736" s="14">
        <f t="shared" si="34"/>
        <v>42102.164583333331</v>
      </c>
      <c r="S736" s="14">
        <f t="shared" si="35"/>
        <v>42133.208333333328</v>
      </c>
    </row>
    <row r="737" spans="1:19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8323</v>
      </c>
      <c r="P737" t="s">
        <v>8324</v>
      </c>
      <c r="Q737">
        <f t="shared" si="33"/>
        <v>234.81</v>
      </c>
      <c r="R737" s="14">
        <f t="shared" si="34"/>
        <v>41946.029467592591</v>
      </c>
      <c r="S737" s="14">
        <f t="shared" si="35"/>
        <v>41977.027083333334</v>
      </c>
    </row>
    <row r="738" spans="1:19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8323</v>
      </c>
      <c r="P738" t="s">
        <v>8324</v>
      </c>
      <c r="Q738">
        <f t="shared" si="33"/>
        <v>105.05</v>
      </c>
      <c r="R738" s="14">
        <f t="shared" si="34"/>
        <v>41579.734259259261</v>
      </c>
      <c r="S738" s="14">
        <f t="shared" si="35"/>
        <v>41599.207638888889</v>
      </c>
    </row>
    <row r="739" spans="1:19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8323</v>
      </c>
      <c r="P739" t="s">
        <v>8324</v>
      </c>
      <c r="Q739">
        <f t="shared" si="33"/>
        <v>56.67</v>
      </c>
      <c r="R739" s="14">
        <f t="shared" si="34"/>
        <v>41667.275312500002</v>
      </c>
      <c r="S739" s="14">
        <f t="shared" si="35"/>
        <v>41684.833333333336</v>
      </c>
    </row>
    <row r="740" spans="1:19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8323</v>
      </c>
      <c r="P740" t="s">
        <v>8324</v>
      </c>
      <c r="Q740">
        <f t="shared" si="33"/>
        <v>39.049999999999997</v>
      </c>
      <c r="R740" s="14">
        <f t="shared" si="34"/>
        <v>41943.604097222218</v>
      </c>
      <c r="S740" s="14">
        <f t="shared" si="35"/>
        <v>41974.207638888889</v>
      </c>
    </row>
    <row r="741" spans="1:19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8323</v>
      </c>
      <c r="P741" t="s">
        <v>8324</v>
      </c>
      <c r="Q741">
        <f t="shared" si="33"/>
        <v>68.349999999999994</v>
      </c>
      <c r="R741" s="14">
        <f t="shared" si="34"/>
        <v>41829.502650462964</v>
      </c>
      <c r="S741" s="14">
        <f t="shared" si="35"/>
        <v>41862.502650462964</v>
      </c>
    </row>
    <row r="742" spans="1:19" ht="58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8323</v>
      </c>
      <c r="P742" t="s">
        <v>8324</v>
      </c>
      <c r="Q742">
        <f t="shared" si="33"/>
        <v>169.58</v>
      </c>
      <c r="R742" s="14">
        <f t="shared" si="34"/>
        <v>42162.146782407406</v>
      </c>
      <c r="S742" s="14">
        <f t="shared" si="35"/>
        <v>42176.146782407406</v>
      </c>
    </row>
    <row r="743" spans="1:19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8323</v>
      </c>
      <c r="P743" t="s">
        <v>8324</v>
      </c>
      <c r="Q743">
        <f t="shared" si="33"/>
        <v>141.41999999999999</v>
      </c>
      <c r="R743" s="14">
        <f t="shared" si="34"/>
        <v>41401.648217592592</v>
      </c>
      <c r="S743" s="14">
        <f t="shared" si="35"/>
        <v>41436.648217592592</v>
      </c>
    </row>
    <row r="744" spans="1:19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8323</v>
      </c>
      <c r="P744" t="s">
        <v>8324</v>
      </c>
      <c r="Q744">
        <f t="shared" si="33"/>
        <v>67.39</v>
      </c>
      <c r="R744" s="14">
        <f t="shared" si="34"/>
        <v>41689.917962962965</v>
      </c>
      <c r="S744" s="14">
        <f t="shared" si="35"/>
        <v>41719.876296296294</v>
      </c>
    </row>
    <row r="745" spans="1:19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8323</v>
      </c>
      <c r="P745" t="s">
        <v>8324</v>
      </c>
      <c r="Q745">
        <f t="shared" si="33"/>
        <v>54.27</v>
      </c>
      <c r="R745" s="14">
        <f t="shared" si="34"/>
        <v>40990.709317129629</v>
      </c>
      <c r="S745" s="14">
        <f t="shared" si="35"/>
        <v>41015.875</v>
      </c>
    </row>
    <row r="746" spans="1:19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8323</v>
      </c>
      <c r="P746" t="s">
        <v>8324</v>
      </c>
      <c r="Q746">
        <f t="shared" si="33"/>
        <v>82.52</v>
      </c>
      <c r="R746" s="14">
        <f t="shared" si="34"/>
        <v>41226.95721064815</v>
      </c>
      <c r="S746" s="14">
        <f t="shared" si="35"/>
        <v>41256.95721064815</v>
      </c>
    </row>
    <row r="747" spans="1:19" ht="58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8323</v>
      </c>
      <c r="P747" t="s">
        <v>8324</v>
      </c>
      <c r="Q747">
        <f t="shared" si="33"/>
        <v>53.73</v>
      </c>
      <c r="R747" s="14">
        <f t="shared" si="34"/>
        <v>41367.572280092594</v>
      </c>
      <c r="S747" s="14">
        <f t="shared" si="35"/>
        <v>41397.572280092594</v>
      </c>
    </row>
    <row r="748" spans="1:19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8323</v>
      </c>
      <c r="P748" t="s">
        <v>8324</v>
      </c>
      <c r="Q748">
        <f t="shared" si="33"/>
        <v>34.21</v>
      </c>
      <c r="R748" s="14">
        <f t="shared" si="34"/>
        <v>41157.042928240742</v>
      </c>
      <c r="S748" s="14">
        <f t="shared" si="35"/>
        <v>41175.165972222225</v>
      </c>
    </row>
    <row r="749" spans="1:19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8323</v>
      </c>
      <c r="P749" t="s">
        <v>8324</v>
      </c>
      <c r="Q749">
        <f t="shared" si="33"/>
        <v>127.33</v>
      </c>
      <c r="R749" s="14">
        <f t="shared" si="34"/>
        <v>41988.548831018517</v>
      </c>
      <c r="S749" s="14">
        <f t="shared" si="35"/>
        <v>42019.454166666663</v>
      </c>
    </row>
    <row r="750" spans="1:19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8323</v>
      </c>
      <c r="P750" t="s">
        <v>8324</v>
      </c>
      <c r="Q750">
        <f t="shared" si="33"/>
        <v>45.57</v>
      </c>
      <c r="R750" s="14">
        <f t="shared" si="34"/>
        <v>41831.846828703703</v>
      </c>
      <c r="S750" s="14">
        <f t="shared" si="35"/>
        <v>41861.846828703703</v>
      </c>
    </row>
    <row r="751" spans="1:19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8323</v>
      </c>
      <c r="P751" t="s">
        <v>8324</v>
      </c>
      <c r="Q751">
        <f t="shared" si="33"/>
        <v>95.96</v>
      </c>
      <c r="R751" s="14">
        <f t="shared" si="34"/>
        <v>42733.94131944445</v>
      </c>
      <c r="S751" s="14">
        <f t="shared" si="35"/>
        <v>42763.94131944445</v>
      </c>
    </row>
    <row r="752" spans="1:19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8323</v>
      </c>
      <c r="P752" t="s">
        <v>8324</v>
      </c>
      <c r="Q752">
        <f t="shared" si="33"/>
        <v>77.27</v>
      </c>
      <c r="R752" s="14">
        <f t="shared" si="34"/>
        <v>41299.878148148149</v>
      </c>
      <c r="S752" s="14">
        <f t="shared" si="35"/>
        <v>41329.878148148149</v>
      </c>
    </row>
    <row r="753" spans="1:19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8323</v>
      </c>
      <c r="P753" t="s">
        <v>8324</v>
      </c>
      <c r="Q753">
        <f t="shared" si="33"/>
        <v>57.34</v>
      </c>
      <c r="R753" s="14">
        <f t="shared" si="34"/>
        <v>40713.630497685182</v>
      </c>
      <c r="S753" s="14">
        <f t="shared" si="35"/>
        <v>40759.630497685182</v>
      </c>
    </row>
    <row r="754" spans="1:19" ht="58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8323</v>
      </c>
      <c r="P754" t="s">
        <v>8324</v>
      </c>
      <c r="Q754">
        <f t="shared" si="33"/>
        <v>53.19</v>
      </c>
      <c r="R754" s="14">
        <f t="shared" si="34"/>
        <v>42639.421493055561</v>
      </c>
      <c r="S754" s="14">
        <f t="shared" si="35"/>
        <v>42659.458333333328</v>
      </c>
    </row>
    <row r="755" spans="1:19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8323</v>
      </c>
      <c r="P755" t="s">
        <v>8324</v>
      </c>
      <c r="Q755">
        <f t="shared" si="33"/>
        <v>492.31</v>
      </c>
      <c r="R755" s="14">
        <f t="shared" si="34"/>
        <v>42019.590173611112</v>
      </c>
      <c r="S755" s="14">
        <f t="shared" si="35"/>
        <v>42049.590173611112</v>
      </c>
    </row>
    <row r="756" spans="1:19" ht="58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8323</v>
      </c>
      <c r="P756" t="s">
        <v>8324</v>
      </c>
      <c r="Q756">
        <f t="shared" si="33"/>
        <v>42.35</v>
      </c>
      <c r="R756" s="14">
        <f t="shared" si="34"/>
        <v>41249.749085648145</v>
      </c>
      <c r="S756" s="14">
        <f t="shared" si="35"/>
        <v>41279.749085648145</v>
      </c>
    </row>
    <row r="757" spans="1:19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8323</v>
      </c>
      <c r="P757" t="s">
        <v>8324</v>
      </c>
      <c r="Q757">
        <f t="shared" si="33"/>
        <v>37.47</v>
      </c>
      <c r="R757" s="14">
        <f t="shared" si="34"/>
        <v>41383.605057870373</v>
      </c>
      <c r="S757" s="14">
        <f t="shared" si="35"/>
        <v>41414.02847222222</v>
      </c>
    </row>
    <row r="758" spans="1:19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8323</v>
      </c>
      <c r="P758" t="s">
        <v>8324</v>
      </c>
      <c r="Q758">
        <f t="shared" si="33"/>
        <v>37.450000000000003</v>
      </c>
      <c r="R758" s="14">
        <f t="shared" si="34"/>
        <v>40590.766886574071</v>
      </c>
      <c r="S758" s="14">
        <f t="shared" si="35"/>
        <v>40651.725219907406</v>
      </c>
    </row>
    <row r="759" spans="1:19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8323</v>
      </c>
      <c r="P759" t="s">
        <v>8324</v>
      </c>
      <c r="Q759">
        <f t="shared" si="33"/>
        <v>33.06</v>
      </c>
      <c r="R759" s="14">
        <f t="shared" si="34"/>
        <v>41235.054560185185</v>
      </c>
      <c r="S759" s="14">
        <f t="shared" si="35"/>
        <v>41249.054560185185</v>
      </c>
    </row>
    <row r="760" spans="1:19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8323</v>
      </c>
      <c r="P760" t="s">
        <v>8324</v>
      </c>
      <c r="Q760">
        <f t="shared" si="33"/>
        <v>134.21</v>
      </c>
      <c r="R760" s="14">
        <f t="shared" si="34"/>
        <v>40429.836435185185</v>
      </c>
      <c r="S760" s="14">
        <f t="shared" si="35"/>
        <v>40459.836435185185</v>
      </c>
    </row>
    <row r="761" spans="1:19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8323</v>
      </c>
      <c r="P761" t="s">
        <v>8324</v>
      </c>
      <c r="Q761">
        <f t="shared" si="33"/>
        <v>51.47</v>
      </c>
      <c r="R761" s="14">
        <f t="shared" si="34"/>
        <v>41789.330312500002</v>
      </c>
      <c r="S761" s="14">
        <f t="shared" si="35"/>
        <v>41829.330312500002</v>
      </c>
    </row>
    <row r="762" spans="1:19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8323</v>
      </c>
      <c r="P762" t="s">
        <v>8325</v>
      </c>
      <c r="Q762">
        <f t="shared" si="33"/>
        <v>0</v>
      </c>
      <c r="R762" s="14">
        <f t="shared" si="34"/>
        <v>42670.764039351852</v>
      </c>
      <c r="S762" s="14">
        <f t="shared" si="35"/>
        <v>42700.805706018517</v>
      </c>
    </row>
    <row r="763" spans="1:19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8323</v>
      </c>
      <c r="P763" t="s">
        <v>8325</v>
      </c>
      <c r="Q763">
        <f t="shared" si="33"/>
        <v>39.17</v>
      </c>
      <c r="R763" s="14">
        <f t="shared" si="34"/>
        <v>41642.751458333332</v>
      </c>
      <c r="S763" s="14">
        <f t="shared" si="35"/>
        <v>41672.751458333332</v>
      </c>
    </row>
    <row r="764" spans="1:19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8323</v>
      </c>
      <c r="P764" t="s">
        <v>8325</v>
      </c>
      <c r="Q764">
        <f t="shared" si="33"/>
        <v>0</v>
      </c>
      <c r="R764" s="14">
        <f t="shared" si="34"/>
        <v>42690.858449074076</v>
      </c>
      <c r="S764" s="14">
        <f t="shared" si="35"/>
        <v>42708.25</v>
      </c>
    </row>
    <row r="765" spans="1:19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8323</v>
      </c>
      <c r="P765" t="s">
        <v>8325</v>
      </c>
      <c r="Q765">
        <f t="shared" si="33"/>
        <v>5</v>
      </c>
      <c r="R765" s="14">
        <f t="shared" si="34"/>
        <v>41471.446851851848</v>
      </c>
      <c r="S765" s="14">
        <f t="shared" si="35"/>
        <v>41501.446851851848</v>
      </c>
    </row>
    <row r="766" spans="1:19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8323</v>
      </c>
      <c r="P766" t="s">
        <v>8325</v>
      </c>
      <c r="Q766">
        <f t="shared" si="33"/>
        <v>0</v>
      </c>
      <c r="R766" s="14">
        <f t="shared" si="34"/>
        <v>42227.173159722224</v>
      </c>
      <c r="S766" s="14">
        <f t="shared" si="35"/>
        <v>42257.173159722224</v>
      </c>
    </row>
    <row r="767" spans="1:19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8323</v>
      </c>
      <c r="P767" t="s">
        <v>8325</v>
      </c>
      <c r="Q767">
        <f t="shared" si="33"/>
        <v>57.3</v>
      </c>
      <c r="R767" s="14">
        <f t="shared" si="34"/>
        <v>41901.542638888888</v>
      </c>
      <c r="S767" s="14">
        <f t="shared" si="35"/>
        <v>41931.542638888888</v>
      </c>
    </row>
    <row r="768" spans="1:19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8323</v>
      </c>
      <c r="P768" t="s">
        <v>8325</v>
      </c>
      <c r="Q768">
        <f t="shared" si="33"/>
        <v>0</v>
      </c>
      <c r="R768" s="14">
        <f t="shared" si="34"/>
        <v>42021.783368055556</v>
      </c>
      <c r="S768" s="14">
        <f t="shared" si="35"/>
        <v>42051.783368055556</v>
      </c>
    </row>
    <row r="769" spans="1:19" ht="72.5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8323</v>
      </c>
      <c r="P769" t="s">
        <v>8325</v>
      </c>
      <c r="Q769">
        <f t="shared" si="33"/>
        <v>59</v>
      </c>
      <c r="R769" s="14">
        <f t="shared" si="34"/>
        <v>42115.143634259264</v>
      </c>
      <c r="S769" s="14">
        <f t="shared" si="35"/>
        <v>42145.143634259264</v>
      </c>
    </row>
    <row r="770" spans="1:19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8323</v>
      </c>
      <c r="P770" t="s">
        <v>8325</v>
      </c>
      <c r="Q770">
        <f t="shared" si="33"/>
        <v>0</v>
      </c>
      <c r="R770" s="14">
        <f t="shared" si="34"/>
        <v>41594.207060185188</v>
      </c>
      <c r="S770" s="14">
        <f t="shared" si="35"/>
        <v>41624.207060185188</v>
      </c>
    </row>
    <row r="771" spans="1:19" ht="58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8323</v>
      </c>
      <c r="P771" t="s">
        <v>8325</v>
      </c>
      <c r="Q771">
        <f t="shared" ref="Q771:Q834" si="36">IFERROR(ROUND(E771/L771,2),0)</f>
        <v>31.85</v>
      </c>
      <c r="R771" s="14">
        <f t="shared" ref="R771:R834" si="37">(((J771/60)/60)/24)+DATE(1970,1,1)</f>
        <v>41604.996458333335</v>
      </c>
      <c r="S771" s="14">
        <f t="shared" ref="S771:S834" si="38">(((I771/60)/60)/24)+DATE(1970,1,1)</f>
        <v>41634.996458333335</v>
      </c>
    </row>
    <row r="772" spans="1:19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8323</v>
      </c>
      <c r="P772" t="s">
        <v>8325</v>
      </c>
      <c r="Q772">
        <f t="shared" si="36"/>
        <v>0</v>
      </c>
      <c r="R772" s="14">
        <f t="shared" si="37"/>
        <v>41289.999641203707</v>
      </c>
      <c r="S772" s="14">
        <f t="shared" si="38"/>
        <v>41329.999641203707</v>
      </c>
    </row>
    <row r="773" spans="1:19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8323</v>
      </c>
      <c r="P773" t="s">
        <v>8325</v>
      </c>
      <c r="Q773">
        <f t="shared" si="36"/>
        <v>10</v>
      </c>
      <c r="R773" s="14">
        <f t="shared" si="37"/>
        <v>42349.824097222227</v>
      </c>
      <c r="S773" s="14">
        <f t="shared" si="38"/>
        <v>42399.824097222227</v>
      </c>
    </row>
    <row r="774" spans="1:19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8323</v>
      </c>
      <c r="P774" t="s">
        <v>8325</v>
      </c>
      <c r="Q774">
        <f t="shared" si="36"/>
        <v>50</v>
      </c>
      <c r="R774" s="14">
        <f t="shared" si="37"/>
        <v>40068.056932870371</v>
      </c>
      <c r="S774" s="14">
        <f t="shared" si="38"/>
        <v>40118.165972222225</v>
      </c>
    </row>
    <row r="775" spans="1:19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8323</v>
      </c>
      <c r="P775" t="s">
        <v>8325</v>
      </c>
      <c r="Q775">
        <f t="shared" si="36"/>
        <v>16</v>
      </c>
      <c r="R775" s="14">
        <f t="shared" si="37"/>
        <v>42100.735937499994</v>
      </c>
      <c r="S775" s="14">
        <f t="shared" si="38"/>
        <v>42134.959027777775</v>
      </c>
    </row>
    <row r="776" spans="1:19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8323</v>
      </c>
      <c r="P776" t="s">
        <v>8325</v>
      </c>
      <c r="Q776">
        <f t="shared" si="36"/>
        <v>39</v>
      </c>
      <c r="R776" s="14">
        <f t="shared" si="37"/>
        <v>41663.780300925922</v>
      </c>
      <c r="S776" s="14">
        <f t="shared" si="38"/>
        <v>41693.780300925922</v>
      </c>
    </row>
    <row r="777" spans="1:19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8323</v>
      </c>
      <c r="P777" t="s">
        <v>8325</v>
      </c>
      <c r="Q777">
        <f t="shared" si="36"/>
        <v>34</v>
      </c>
      <c r="R777" s="14">
        <f t="shared" si="37"/>
        <v>40863.060127314813</v>
      </c>
      <c r="S777" s="14">
        <f t="shared" si="38"/>
        <v>40893.060127314813</v>
      </c>
    </row>
    <row r="778" spans="1:19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8323</v>
      </c>
      <c r="P778" t="s">
        <v>8325</v>
      </c>
      <c r="Q778">
        <f t="shared" si="36"/>
        <v>63.12</v>
      </c>
      <c r="R778" s="14">
        <f t="shared" si="37"/>
        <v>42250.685706018514</v>
      </c>
      <c r="S778" s="14">
        <f t="shared" si="38"/>
        <v>42288.208333333328</v>
      </c>
    </row>
    <row r="779" spans="1:19" ht="58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8323</v>
      </c>
      <c r="P779" t="s">
        <v>8325</v>
      </c>
      <c r="Q779">
        <f t="shared" si="36"/>
        <v>7</v>
      </c>
      <c r="R779" s="14">
        <f t="shared" si="37"/>
        <v>41456.981215277774</v>
      </c>
      <c r="S779" s="14">
        <f t="shared" si="38"/>
        <v>41486.981215277774</v>
      </c>
    </row>
    <row r="780" spans="1:19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8323</v>
      </c>
      <c r="P780" t="s">
        <v>8325</v>
      </c>
      <c r="Q780">
        <f t="shared" si="36"/>
        <v>2</v>
      </c>
      <c r="R780" s="14">
        <f t="shared" si="37"/>
        <v>41729.702314814815</v>
      </c>
      <c r="S780" s="14">
        <f t="shared" si="38"/>
        <v>41759.702314814815</v>
      </c>
    </row>
    <row r="781" spans="1:19" ht="58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8323</v>
      </c>
      <c r="P781" t="s">
        <v>8325</v>
      </c>
      <c r="Q781">
        <f t="shared" si="36"/>
        <v>66.67</v>
      </c>
      <c r="R781" s="14">
        <f t="shared" si="37"/>
        <v>40436.68408564815</v>
      </c>
      <c r="S781" s="14">
        <f t="shared" si="38"/>
        <v>40466.166666666664</v>
      </c>
    </row>
    <row r="782" spans="1:19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8326</v>
      </c>
      <c r="P782" t="s">
        <v>8327</v>
      </c>
      <c r="Q782">
        <f t="shared" si="36"/>
        <v>38.520000000000003</v>
      </c>
      <c r="R782" s="14">
        <f t="shared" si="37"/>
        <v>40636.673900462964</v>
      </c>
      <c r="S782" s="14">
        <f t="shared" si="38"/>
        <v>40666.673900462964</v>
      </c>
    </row>
    <row r="783" spans="1:19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8326</v>
      </c>
      <c r="P783" t="s">
        <v>8327</v>
      </c>
      <c r="Q783">
        <f t="shared" si="36"/>
        <v>42.61</v>
      </c>
      <c r="R783" s="14">
        <f t="shared" si="37"/>
        <v>41403.000856481485</v>
      </c>
      <c r="S783" s="14">
        <f t="shared" si="38"/>
        <v>41433.000856481485</v>
      </c>
    </row>
    <row r="784" spans="1:19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8326</v>
      </c>
      <c r="P784" t="s">
        <v>8327</v>
      </c>
      <c r="Q784">
        <f t="shared" si="36"/>
        <v>50</v>
      </c>
      <c r="R784" s="14">
        <f t="shared" si="37"/>
        <v>41116.758125</v>
      </c>
      <c r="S784" s="14">
        <f t="shared" si="38"/>
        <v>41146.758125</v>
      </c>
    </row>
    <row r="785" spans="1:19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8326</v>
      </c>
      <c r="P785" t="s">
        <v>8327</v>
      </c>
      <c r="Q785">
        <f t="shared" si="36"/>
        <v>63.49</v>
      </c>
      <c r="R785" s="14">
        <f t="shared" si="37"/>
        <v>40987.773715277777</v>
      </c>
      <c r="S785" s="14">
        <f t="shared" si="38"/>
        <v>41026.916666666664</v>
      </c>
    </row>
    <row r="786" spans="1:19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8326</v>
      </c>
      <c r="P786" t="s">
        <v>8327</v>
      </c>
      <c r="Q786">
        <f t="shared" si="36"/>
        <v>102.5</v>
      </c>
      <c r="R786" s="14">
        <f t="shared" si="37"/>
        <v>41675.149525462963</v>
      </c>
      <c r="S786" s="14">
        <f t="shared" si="38"/>
        <v>41715.107858796298</v>
      </c>
    </row>
    <row r="787" spans="1:19" ht="58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8326</v>
      </c>
      <c r="P787" t="s">
        <v>8327</v>
      </c>
      <c r="Q787">
        <f t="shared" si="36"/>
        <v>31.14</v>
      </c>
      <c r="R787" s="14">
        <f t="shared" si="37"/>
        <v>41303.593923611108</v>
      </c>
      <c r="S787" s="14">
        <f t="shared" si="38"/>
        <v>41333.593923611108</v>
      </c>
    </row>
    <row r="788" spans="1:19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8326</v>
      </c>
      <c r="P788" t="s">
        <v>8327</v>
      </c>
      <c r="Q788">
        <f t="shared" si="36"/>
        <v>162.27000000000001</v>
      </c>
      <c r="R788" s="14">
        <f t="shared" si="37"/>
        <v>40983.055949074071</v>
      </c>
      <c r="S788" s="14">
        <f t="shared" si="38"/>
        <v>41040.657638888886</v>
      </c>
    </row>
    <row r="789" spans="1:19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8326</v>
      </c>
      <c r="P789" t="s">
        <v>8327</v>
      </c>
      <c r="Q789">
        <f t="shared" si="36"/>
        <v>80.59</v>
      </c>
      <c r="R789" s="14">
        <f t="shared" si="37"/>
        <v>41549.627615740741</v>
      </c>
      <c r="S789" s="14">
        <f t="shared" si="38"/>
        <v>41579.627615740741</v>
      </c>
    </row>
    <row r="790" spans="1:19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8326</v>
      </c>
      <c r="P790" t="s">
        <v>8327</v>
      </c>
      <c r="Q790">
        <f t="shared" si="36"/>
        <v>59.85</v>
      </c>
      <c r="R790" s="14">
        <f t="shared" si="37"/>
        <v>41059.006805555553</v>
      </c>
      <c r="S790" s="14">
        <f t="shared" si="38"/>
        <v>41097.165972222225</v>
      </c>
    </row>
    <row r="791" spans="1:19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8326</v>
      </c>
      <c r="P791" t="s">
        <v>8327</v>
      </c>
      <c r="Q791">
        <f t="shared" si="36"/>
        <v>132.86000000000001</v>
      </c>
      <c r="R791" s="14">
        <f t="shared" si="37"/>
        <v>41277.186111111114</v>
      </c>
      <c r="S791" s="14">
        <f t="shared" si="38"/>
        <v>41295.332638888889</v>
      </c>
    </row>
    <row r="792" spans="1:19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8326</v>
      </c>
      <c r="P792" t="s">
        <v>8327</v>
      </c>
      <c r="Q792">
        <f t="shared" si="36"/>
        <v>92.55</v>
      </c>
      <c r="R792" s="14">
        <f t="shared" si="37"/>
        <v>41276.047905092593</v>
      </c>
      <c r="S792" s="14">
        <f t="shared" si="38"/>
        <v>41306.047905092593</v>
      </c>
    </row>
    <row r="793" spans="1:19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8326</v>
      </c>
      <c r="P793" t="s">
        <v>8327</v>
      </c>
      <c r="Q793">
        <f t="shared" si="36"/>
        <v>60.86</v>
      </c>
      <c r="R793" s="14">
        <f t="shared" si="37"/>
        <v>41557.780624999999</v>
      </c>
      <c r="S793" s="14">
        <f t="shared" si="38"/>
        <v>41591.249305555553</v>
      </c>
    </row>
    <row r="794" spans="1:19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8326</v>
      </c>
      <c r="P794" t="s">
        <v>8327</v>
      </c>
      <c r="Q794">
        <f t="shared" si="36"/>
        <v>41.85</v>
      </c>
      <c r="R794" s="14">
        <f t="shared" si="37"/>
        <v>41555.873645833337</v>
      </c>
      <c r="S794" s="14">
        <f t="shared" si="38"/>
        <v>41585.915312500001</v>
      </c>
    </row>
    <row r="795" spans="1:19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8326</v>
      </c>
      <c r="P795" t="s">
        <v>8327</v>
      </c>
      <c r="Q795">
        <f t="shared" si="36"/>
        <v>88.33</v>
      </c>
      <c r="R795" s="14">
        <f t="shared" si="37"/>
        <v>41442.741249999999</v>
      </c>
      <c r="S795" s="14">
        <f t="shared" si="38"/>
        <v>41458.207638888889</v>
      </c>
    </row>
    <row r="796" spans="1:19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8326</v>
      </c>
      <c r="P796" t="s">
        <v>8327</v>
      </c>
      <c r="Q796">
        <f t="shared" si="36"/>
        <v>158.96</v>
      </c>
      <c r="R796" s="14">
        <f t="shared" si="37"/>
        <v>40736.115011574075</v>
      </c>
      <c r="S796" s="14">
        <f t="shared" si="38"/>
        <v>40791.712500000001</v>
      </c>
    </row>
    <row r="797" spans="1:19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8326</v>
      </c>
      <c r="P797" t="s">
        <v>8327</v>
      </c>
      <c r="Q797">
        <f t="shared" si="36"/>
        <v>85.05</v>
      </c>
      <c r="R797" s="14">
        <f t="shared" si="37"/>
        <v>40963.613032407404</v>
      </c>
      <c r="S797" s="14">
        <f t="shared" si="38"/>
        <v>41006.207638888889</v>
      </c>
    </row>
    <row r="798" spans="1:19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8326</v>
      </c>
      <c r="P798" t="s">
        <v>8327</v>
      </c>
      <c r="Q798">
        <f t="shared" si="36"/>
        <v>112.61</v>
      </c>
      <c r="R798" s="14">
        <f t="shared" si="37"/>
        <v>41502.882928240739</v>
      </c>
      <c r="S798" s="14">
        <f t="shared" si="38"/>
        <v>41532.881944444445</v>
      </c>
    </row>
    <row r="799" spans="1:19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8326</v>
      </c>
      <c r="P799" t="s">
        <v>8327</v>
      </c>
      <c r="Q799">
        <f t="shared" si="36"/>
        <v>45.44</v>
      </c>
      <c r="R799" s="14">
        <f t="shared" si="37"/>
        <v>40996.994074074071</v>
      </c>
      <c r="S799" s="14">
        <f t="shared" si="38"/>
        <v>41028.166666666664</v>
      </c>
    </row>
    <row r="800" spans="1:19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8326</v>
      </c>
      <c r="P800" t="s">
        <v>8327</v>
      </c>
      <c r="Q800">
        <f t="shared" si="36"/>
        <v>46.22</v>
      </c>
      <c r="R800" s="14">
        <f t="shared" si="37"/>
        <v>41882.590127314819</v>
      </c>
      <c r="S800" s="14">
        <f t="shared" si="38"/>
        <v>41912.590127314819</v>
      </c>
    </row>
    <row r="801" spans="1:19" ht="58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8326</v>
      </c>
      <c r="P801" t="s">
        <v>8327</v>
      </c>
      <c r="Q801">
        <f t="shared" si="36"/>
        <v>178.61</v>
      </c>
      <c r="R801" s="14">
        <f t="shared" si="37"/>
        <v>40996.667199074072</v>
      </c>
      <c r="S801" s="14">
        <f t="shared" si="38"/>
        <v>41026.667199074072</v>
      </c>
    </row>
    <row r="802" spans="1:19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8326</v>
      </c>
      <c r="P802" t="s">
        <v>8327</v>
      </c>
      <c r="Q802">
        <f t="shared" si="36"/>
        <v>40.75</v>
      </c>
      <c r="R802" s="14">
        <f t="shared" si="37"/>
        <v>41863.433495370373</v>
      </c>
      <c r="S802" s="14">
        <f t="shared" si="38"/>
        <v>41893.433495370373</v>
      </c>
    </row>
    <row r="803" spans="1:19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8326</v>
      </c>
      <c r="P803" t="s">
        <v>8327</v>
      </c>
      <c r="Q803">
        <f t="shared" si="36"/>
        <v>43.73</v>
      </c>
      <c r="R803" s="14">
        <f t="shared" si="37"/>
        <v>40695.795370370368</v>
      </c>
      <c r="S803" s="14">
        <f t="shared" si="38"/>
        <v>40725.795370370368</v>
      </c>
    </row>
    <row r="804" spans="1:19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8326</v>
      </c>
      <c r="P804" t="s">
        <v>8327</v>
      </c>
      <c r="Q804">
        <f t="shared" si="36"/>
        <v>81.069999999999993</v>
      </c>
      <c r="R804" s="14">
        <f t="shared" si="37"/>
        <v>41123.022268518522</v>
      </c>
      <c r="S804" s="14">
        <f t="shared" si="38"/>
        <v>41169.170138888891</v>
      </c>
    </row>
    <row r="805" spans="1:19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8326</v>
      </c>
      <c r="P805" t="s">
        <v>8327</v>
      </c>
      <c r="Q805">
        <f t="shared" si="36"/>
        <v>74.61</v>
      </c>
      <c r="R805" s="14">
        <f t="shared" si="37"/>
        <v>40665.949976851851</v>
      </c>
      <c r="S805" s="14">
        <f t="shared" si="38"/>
        <v>40692.041666666664</v>
      </c>
    </row>
    <row r="806" spans="1:19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8326</v>
      </c>
      <c r="P806" t="s">
        <v>8327</v>
      </c>
      <c r="Q806">
        <f t="shared" si="36"/>
        <v>305.56</v>
      </c>
      <c r="R806" s="14">
        <f t="shared" si="37"/>
        <v>40730.105625000004</v>
      </c>
      <c r="S806" s="14">
        <f t="shared" si="38"/>
        <v>40747.165972222225</v>
      </c>
    </row>
    <row r="807" spans="1:19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8326</v>
      </c>
      <c r="P807" t="s">
        <v>8327</v>
      </c>
      <c r="Q807">
        <f t="shared" si="36"/>
        <v>58.33</v>
      </c>
      <c r="R807" s="14">
        <f t="shared" si="37"/>
        <v>40690.823055555556</v>
      </c>
      <c r="S807" s="14">
        <f t="shared" si="38"/>
        <v>40740.958333333336</v>
      </c>
    </row>
    <row r="808" spans="1:19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8326</v>
      </c>
      <c r="P808" t="s">
        <v>8327</v>
      </c>
      <c r="Q808">
        <f t="shared" si="36"/>
        <v>117.68</v>
      </c>
      <c r="R808" s="14">
        <f t="shared" si="37"/>
        <v>40763.691423611112</v>
      </c>
      <c r="S808" s="14">
        <f t="shared" si="38"/>
        <v>40793.691423611112</v>
      </c>
    </row>
    <row r="809" spans="1:19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8326</v>
      </c>
      <c r="P809" t="s">
        <v>8327</v>
      </c>
      <c r="Q809">
        <f t="shared" si="36"/>
        <v>73.77</v>
      </c>
      <c r="R809" s="14">
        <f t="shared" si="37"/>
        <v>42759.628599537042</v>
      </c>
      <c r="S809" s="14">
        <f t="shared" si="38"/>
        <v>42795.083333333328</v>
      </c>
    </row>
    <row r="810" spans="1:19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8326</v>
      </c>
      <c r="P810" t="s">
        <v>8327</v>
      </c>
      <c r="Q810">
        <f t="shared" si="36"/>
        <v>104.65</v>
      </c>
      <c r="R810" s="14">
        <f t="shared" si="37"/>
        <v>41962.100532407407</v>
      </c>
      <c r="S810" s="14">
        <f t="shared" si="38"/>
        <v>41995.207638888889</v>
      </c>
    </row>
    <row r="811" spans="1:19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8326</v>
      </c>
      <c r="P811" t="s">
        <v>8327</v>
      </c>
      <c r="Q811">
        <f t="shared" si="36"/>
        <v>79.83</v>
      </c>
      <c r="R811" s="14">
        <f t="shared" si="37"/>
        <v>41628.833680555559</v>
      </c>
      <c r="S811" s="14">
        <f t="shared" si="38"/>
        <v>41658.833680555559</v>
      </c>
    </row>
    <row r="812" spans="1:19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8326</v>
      </c>
      <c r="P812" t="s">
        <v>8327</v>
      </c>
      <c r="Q812">
        <f t="shared" si="36"/>
        <v>58.33</v>
      </c>
      <c r="R812" s="14">
        <f t="shared" si="37"/>
        <v>41123.056273148148</v>
      </c>
      <c r="S812" s="14">
        <f t="shared" si="38"/>
        <v>41153.056273148148</v>
      </c>
    </row>
    <row r="813" spans="1:19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8326</v>
      </c>
      <c r="P813" t="s">
        <v>8327</v>
      </c>
      <c r="Q813">
        <f t="shared" si="36"/>
        <v>86.67</v>
      </c>
      <c r="R813" s="14">
        <f t="shared" si="37"/>
        <v>41443.643541666665</v>
      </c>
      <c r="S813" s="14">
        <f t="shared" si="38"/>
        <v>41465.702777777777</v>
      </c>
    </row>
    <row r="814" spans="1:19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8326</v>
      </c>
      <c r="P814" t="s">
        <v>8327</v>
      </c>
      <c r="Q814">
        <f t="shared" si="36"/>
        <v>27.61</v>
      </c>
      <c r="R814" s="14">
        <f t="shared" si="37"/>
        <v>41282.017962962964</v>
      </c>
      <c r="S814" s="14">
        <f t="shared" si="38"/>
        <v>41334.581944444442</v>
      </c>
    </row>
    <row r="815" spans="1:19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8326</v>
      </c>
      <c r="P815" t="s">
        <v>8327</v>
      </c>
      <c r="Q815">
        <f t="shared" si="36"/>
        <v>25</v>
      </c>
      <c r="R815" s="14">
        <f t="shared" si="37"/>
        <v>41080.960243055553</v>
      </c>
      <c r="S815" s="14">
        <f t="shared" si="38"/>
        <v>41110.960243055553</v>
      </c>
    </row>
    <row r="816" spans="1:19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8326</v>
      </c>
      <c r="P816" t="s">
        <v>8327</v>
      </c>
      <c r="Q816">
        <f t="shared" si="36"/>
        <v>45.46</v>
      </c>
      <c r="R816" s="14">
        <f t="shared" si="37"/>
        <v>40679.743067129632</v>
      </c>
      <c r="S816" s="14">
        <f t="shared" si="38"/>
        <v>40694.75277777778</v>
      </c>
    </row>
    <row r="817" spans="1:19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8326</v>
      </c>
      <c r="P817" t="s">
        <v>8327</v>
      </c>
      <c r="Q817">
        <f t="shared" si="36"/>
        <v>99.53</v>
      </c>
      <c r="R817" s="14">
        <f t="shared" si="37"/>
        <v>41914.917858796296</v>
      </c>
      <c r="S817" s="14">
        <f t="shared" si="38"/>
        <v>41944.917858796296</v>
      </c>
    </row>
    <row r="818" spans="1:19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8326</v>
      </c>
      <c r="P818" t="s">
        <v>8327</v>
      </c>
      <c r="Q818">
        <f t="shared" si="36"/>
        <v>39.31</v>
      </c>
      <c r="R818" s="14">
        <f t="shared" si="37"/>
        <v>41341.870868055557</v>
      </c>
      <c r="S818" s="14">
        <f t="shared" si="38"/>
        <v>41373.270833333336</v>
      </c>
    </row>
    <row r="819" spans="1:19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8326</v>
      </c>
      <c r="P819" t="s">
        <v>8327</v>
      </c>
      <c r="Q819">
        <f t="shared" si="36"/>
        <v>89.42</v>
      </c>
      <c r="R819" s="14">
        <f t="shared" si="37"/>
        <v>40925.599664351852</v>
      </c>
      <c r="S819" s="14">
        <f t="shared" si="38"/>
        <v>40979.207638888889</v>
      </c>
    </row>
    <row r="820" spans="1:19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8326</v>
      </c>
      <c r="P820" t="s">
        <v>8327</v>
      </c>
      <c r="Q820">
        <f t="shared" si="36"/>
        <v>28.68</v>
      </c>
      <c r="R820" s="14">
        <f t="shared" si="37"/>
        <v>41120.882881944446</v>
      </c>
      <c r="S820" s="14">
        <f t="shared" si="38"/>
        <v>41128.709027777775</v>
      </c>
    </row>
    <row r="821" spans="1:19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8326</v>
      </c>
      <c r="P821" t="s">
        <v>8327</v>
      </c>
      <c r="Q821">
        <f t="shared" si="36"/>
        <v>31.07</v>
      </c>
      <c r="R821" s="14">
        <f t="shared" si="37"/>
        <v>41619.998310185183</v>
      </c>
      <c r="S821" s="14">
        <f t="shared" si="38"/>
        <v>41629.197222222225</v>
      </c>
    </row>
    <row r="822" spans="1:19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8326</v>
      </c>
      <c r="P822" t="s">
        <v>8327</v>
      </c>
      <c r="Q822">
        <f t="shared" si="36"/>
        <v>70.55</v>
      </c>
      <c r="R822" s="14">
        <f t="shared" si="37"/>
        <v>41768.841921296298</v>
      </c>
      <c r="S822" s="14">
        <f t="shared" si="38"/>
        <v>41799.208333333336</v>
      </c>
    </row>
    <row r="823" spans="1:19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8326</v>
      </c>
      <c r="P823" t="s">
        <v>8327</v>
      </c>
      <c r="Q823">
        <f t="shared" si="36"/>
        <v>224.13</v>
      </c>
      <c r="R823" s="14">
        <f t="shared" si="37"/>
        <v>42093.922048611115</v>
      </c>
      <c r="S823" s="14">
        <f t="shared" si="38"/>
        <v>42128.167361111111</v>
      </c>
    </row>
    <row r="824" spans="1:19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8326</v>
      </c>
      <c r="P824" t="s">
        <v>8327</v>
      </c>
      <c r="Q824">
        <f t="shared" si="36"/>
        <v>51.81</v>
      </c>
      <c r="R824" s="14">
        <f t="shared" si="37"/>
        <v>41157.947337962964</v>
      </c>
      <c r="S824" s="14">
        <f t="shared" si="38"/>
        <v>41187.947337962964</v>
      </c>
    </row>
    <row r="825" spans="1:19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8326</v>
      </c>
      <c r="P825" t="s">
        <v>8327</v>
      </c>
      <c r="Q825">
        <f t="shared" si="36"/>
        <v>43.52</v>
      </c>
      <c r="R825" s="14">
        <f t="shared" si="37"/>
        <v>42055.972824074073</v>
      </c>
      <c r="S825" s="14">
        <f t="shared" si="38"/>
        <v>42085.931157407409</v>
      </c>
    </row>
    <row r="826" spans="1:19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8326</v>
      </c>
      <c r="P826" t="s">
        <v>8327</v>
      </c>
      <c r="Q826">
        <f t="shared" si="36"/>
        <v>39.82</v>
      </c>
      <c r="R826" s="14">
        <f t="shared" si="37"/>
        <v>40250.242106481484</v>
      </c>
      <c r="S826" s="14">
        <f t="shared" si="38"/>
        <v>40286.290972222225</v>
      </c>
    </row>
    <row r="827" spans="1:19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8326</v>
      </c>
      <c r="P827" t="s">
        <v>8327</v>
      </c>
      <c r="Q827">
        <f t="shared" si="36"/>
        <v>126.81</v>
      </c>
      <c r="R827" s="14">
        <f t="shared" si="37"/>
        <v>41186.306527777779</v>
      </c>
      <c r="S827" s="14">
        <f t="shared" si="38"/>
        <v>41211.306527777779</v>
      </c>
    </row>
    <row r="828" spans="1:19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8326</v>
      </c>
      <c r="P828" t="s">
        <v>8327</v>
      </c>
      <c r="Q828">
        <f t="shared" si="36"/>
        <v>113.88</v>
      </c>
      <c r="R828" s="14">
        <f t="shared" si="37"/>
        <v>40973.038541666669</v>
      </c>
      <c r="S828" s="14">
        <f t="shared" si="38"/>
        <v>40993.996874999997</v>
      </c>
    </row>
    <row r="829" spans="1:19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8326</v>
      </c>
      <c r="P829" t="s">
        <v>8327</v>
      </c>
      <c r="Q829">
        <f t="shared" si="36"/>
        <v>28.18</v>
      </c>
      <c r="R829" s="14">
        <f t="shared" si="37"/>
        <v>40927.473460648151</v>
      </c>
      <c r="S829" s="14">
        <f t="shared" si="38"/>
        <v>40953.825694444444</v>
      </c>
    </row>
    <row r="830" spans="1:19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8326</v>
      </c>
      <c r="P830" t="s">
        <v>8327</v>
      </c>
      <c r="Q830">
        <f t="shared" si="36"/>
        <v>36.61</v>
      </c>
      <c r="R830" s="14">
        <f t="shared" si="37"/>
        <v>41073.050717592596</v>
      </c>
      <c r="S830" s="14">
        <f t="shared" si="38"/>
        <v>41085.683333333334</v>
      </c>
    </row>
    <row r="831" spans="1:19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8326</v>
      </c>
      <c r="P831" t="s">
        <v>8327</v>
      </c>
      <c r="Q831">
        <f t="shared" si="36"/>
        <v>32.5</v>
      </c>
      <c r="R831" s="14">
        <f t="shared" si="37"/>
        <v>42504.801388888889</v>
      </c>
      <c r="S831" s="14">
        <f t="shared" si="38"/>
        <v>42564.801388888889</v>
      </c>
    </row>
    <row r="832" spans="1:19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8326</v>
      </c>
      <c r="P832" t="s">
        <v>8327</v>
      </c>
      <c r="Q832">
        <f t="shared" si="36"/>
        <v>60.66</v>
      </c>
      <c r="R832" s="14">
        <f t="shared" si="37"/>
        <v>41325.525752314818</v>
      </c>
      <c r="S832" s="14">
        <f t="shared" si="38"/>
        <v>41355.484085648146</v>
      </c>
    </row>
    <row r="833" spans="1:19" ht="43.5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8326</v>
      </c>
      <c r="P833" t="s">
        <v>8327</v>
      </c>
      <c r="Q833">
        <f t="shared" si="36"/>
        <v>175</v>
      </c>
      <c r="R833" s="14">
        <f t="shared" si="37"/>
        <v>40996.646921296298</v>
      </c>
      <c r="S833" s="14">
        <f t="shared" si="38"/>
        <v>41026.646921296298</v>
      </c>
    </row>
    <row r="834" spans="1:19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8326</v>
      </c>
      <c r="P834" t="s">
        <v>8327</v>
      </c>
      <c r="Q834">
        <f t="shared" si="36"/>
        <v>97.99</v>
      </c>
      <c r="R834" s="14">
        <f t="shared" si="37"/>
        <v>40869.675173611111</v>
      </c>
      <c r="S834" s="14">
        <f t="shared" si="38"/>
        <v>40929.342361111114</v>
      </c>
    </row>
    <row r="835" spans="1:19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8326</v>
      </c>
      <c r="P835" t="s">
        <v>8327</v>
      </c>
      <c r="Q835">
        <f t="shared" ref="Q835:Q898" si="39">IFERROR(ROUND(E835/L835,2),0)</f>
        <v>148.78</v>
      </c>
      <c r="R835" s="14">
        <f t="shared" ref="R835:R898" si="40">(((J835/60)/60)/24)+DATE(1970,1,1)</f>
        <v>41718.878182870372</v>
      </c>
      <c r="S835" s="14">
        <f t="shared" ref="S835:S898" si="41">(((I835/60)/60)/24)+DATE(1970,1,1)</f>
        <v>41748.878182870372</v>
      </c>
    </row>
    <row r="836" spans="1:19" ht="58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8326</v>
      </c>
      <c r="P836" t="s">
        <v>8327</v>
      </c>
      <c r="Q836">
        <f t="shared" si="39"/>
        <v>96.08</v>
      </c>
      <c r="R836" s="14">
        <f t="shared" si="40"/>
        <v>41422.822824074072</v>
      </c>
      <c r="S836" s="14">
        <f t="shared" si="41"/>
        <v>41456.165972222225</v>
      </c>
    </row>
    <row r="837" spans="1:19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8326</v>
      </c>
      <c r="P837" t="s">
        <v>8327</v>
      </c>
      <c r="Q837">
        <f t="shared" si="39"/>
        <v>58.63</v>
      </c>
      <c r="R837" s="14">
        <f t="shared" si="40"/>
        <v>41005.45784722222</v>
      </c>
      <c r="S837" s="14">
        <f t="shared" si="41"/>
        <v>41048.125</v>
      </c>
    </row>
    <row r="838" spans="1:19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8326</v>
      </c>
      <c r="P838" t="s">
        <v>8327</v>
      </c>
      <c r="Q838">
        <f t="shared" si="39"/>
        <v>109.71</v>
      </c>
      <c r="R838" s="14">
        <f t="shared" si="40"/>
        <v>41524.056921296295</v>
      </c>
      <c r="S838" s="14">
        <f t="shared" si="41"/>
        <v>41554.056921296295</v>
      </c>
    </row>
    <row r="839" spans="1:19" ht="43.5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8326</v>
      </c>
      <c r="P839" t="s">
        <v>8327</v>
      </c>
      <c r="Q839">
        <f t="shared" si="39"/>
        <v>49.11</v>
      </c>
      <c r="R839" s="14">
        <f t="shared" si="40"/>
        <v>41730.998402777775</v>
      </c>
      <c r="S839" s="14">
        <f t="shared" si="41"/>
        <v>41760.998402777775</v>
      </c>
    </row>
    <row r="840" spans="1:19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8326</v>
      </c>
      <c r="P840" t="s">
        <v>8327</v>
      </c>
      <c r="Q840">
        <f t="shared" si="39"/>
        <v>47.67</v>
      </c>
      <c r="R840" s="14">
        <f t="shared" si="40"/>
        <v>40895.897974537038</v>
      </c>
      <c r="S840" s="14">
        <f t="shared" si="41"/>
        <v>40925.897974537038</v>
      </c>
    </row>
    <row r="841" spans="1:19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8326</v>
      </c>
      <c r="P841" t="s">
        <v>8327</v>
      </c>
      <c r="Q841">
        <f t="shared" si="39"/>
        <v>60.74</v>
      </c>
      <c r="R841" s="14">
        <f t="shared" si="40"/>
        <v>41144.763379629629</v>
      </c>
      <c r="S841" s="14">
        <f t="shared" si="41"/>
        <v>41174.763379629629</v>
      </c>
    </row>
    <row r="842" spans="1:19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8326</v>
      </c>
      <c r="P842" t="s">
        <v>8328</v>
      </c>
      <c r="Q842">
        <f t="shared" si="39"/>
        <v>63.38</v>
      </c>
      <c r="R842" s="14">
        <f t="shared" si="40"/>
        <v>42607.226701388892</v>
      </c>
      <c r="S842" s="14">
        <f t="shared" si="41"/>
        <v>42637.226701388892</v>
      </c>
    </row>
    <row r="843" spans="1:19" ht="58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8326</v>
      </c>
      <c r="P843" t="s">
        <v>8328</v>
      </c>
      <c r="Q843">
        <f t="shared" si="39"/>
        <v>53.89</v>
      </c>
      <c r="R843" s="14">
        <f t="shared" si="40"/>
        <v>41923.838692129626</v>
      </c>
      <c r="S843" s="14">
        <f t="shared" si="41"/>
        <v>41953.88035879629</v>
      </c>
    </row>
    <row r="844" spans="1:19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8326</v>
      </c>
      <c r="P844" t="s">
        <v>8328</v>
      </c>
      <c r="Q844">
        <f t="shared" si="39"/>
        <v>66.87</v>
      </c>
      <c r="R844" s="14">
        <f t="shared" si="40"/>
        <v>41526.592395833337</v>
      </c>
      <c r="S844" s="14">
        <f t="shared" si="41"/>
        <v>41561.165972222225</v>
      </c>
    </row>
    <row r="845" spans="1:19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8326</v>
      </c>
      <c r="P845" t="s">
        <v>8328</v>
      </c>
      <c r="Q845">
        <f t="shared" si="39"/>
        <v>63.1</v>
      </c>
      <c r="R845" s="14">
        <f t="shared" si="40"/>
        <v>42695.257870370369</v>
      </c>
      <c r="S845" s="14">
        <f t="shared" si="41"/>
        <v>42712.333333333328</v>
      </c>
    </row>
    <row r="846" spans="1:19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8326</v>
      </c>
      <c r="P846" t="s">
        <v>8328</v>
      </c>
      <c r="Q846">
        <f t="shared" si="39"/>
        <v>36.630000000000003</v>
      </c>
      <c r="R846" s="14">
        <f t="shared" si="40"/>
        <v>41905.684629629628</v>
      </c>
      <c r="S846" s="14">
        <f t="shared" si="41"/>
        <v>41944.207638888889</v>
      </c>
    </row>
    <row r="847" spans="1:19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8326</v>
      </c>
      <c r="P847" t="s">
        <v>8328</v>
      </c>
      <c r="Q847">
        <f t="shared" si="39"/>
        <v>34.01</v>
      </c>
      <c r="R847" s="14">
        <f t="shared" si="40"/>
        <v>42578.205972222218</v>
      </c>
      <c r="S847" s="14">
        <f t="shared" si="41"/>
        <v>42618.165972222225</v>
      </c>
    </row>
    <row r="848" spans="1:19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8326</v>
      </c>
      <c r="P848" t="s">
        <v>8328</v>
      </c>
      <c r="Q848">
        <f t="shared" si="39"/>
        <v>28.55</v>
      </c>
      <c r="R848" s="14">
        <f t="shared" si="40"/>
        <v>41694.391840277778</v>
      </c>
      <c r="S848" s="14">
        <f t="shared" si="41"/>
        <v>41708.583333333336</v>
      </c>
    </row>
    <row r="849" spans="1:19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8326</v>
      </c>
      <c r="P849" t="s">
        <v>8328</v>
      </c>
      <c r="Q849">
        <f t="shared" si="39"/>
        <v>10</v>
      </c>
      <c r="R849" s="14">
        <f t="shared" si="40"/>
        <v>42165.79833333334</v>
      </c>
      <c r="S849" s="14">
        <f t="shared" si="41"/>
        <v>42195.79833333334</v>
      </c>
    </row>
    <row r="850" spans="1:19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8326</v>
      </c>
      <c r="P850" t="s">
        <v>8328</v>
      </c>
      <c r="Q850">
        <f t="shared" si="39"/>
        <v>18.75</v>
      </c>
      <c r="R850" s="14">
        <f t="shared" si="40"/>
        <v>42078.792048611111</v>
      </c>
      <c r="S850" s="14">
        <f t="shared" si="41"/>
        <v>42108.792048611111</v>
      </c>
    </row>
    <row r="851" spans="1:19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8326</v>
      </c>
      <c r="P851" t="s">
        <v>8328</v>
      </c>
      <c r="Q851">
        <f t="shared" si="39"/>
        <v>41.7</v>
      </c>
      <c r="R851" s="14">
        <f t="shared" si="40"/>
        <v>42051.148888888885</v>
      </c>
      <c r="S851" s="14">
        <f t="shared" si="41"/>
        <v>42079.107222222221</v>
      </c>
    </row>
    <row r="852" spans="1:19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8326</v>
      </c>
      <c r="P852" t="s">
        <v>8328</v>
      </c>
      <c r="Q852">
        <f t="shared" si="39"/>
        <v>46.67</v>
      </c>
      <c r="R852" s="14">
        <f t="shared" si="40"/>
        <v>42452.827743055561</v>
      </c>
      <c r="S852" s="14">
        <f t="shared" si="41"/>
        <v>42485.207638888889</v>
      </c>
    </row>
    <row r="853" spans="1:19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8326</v>
      </c>
      <c r="P853" t="s">
        <v>8328</v>
      </c>
      <c r="Q853">
        <f t="shared" si="39"/>
        <v>37.270000000000003</v>
      </c>
      <c r="R853" s="14">
        <f t="shared" si="40"/>
        <v>42522.880243055552</v>
      </c>
      <c r="S853" s="14">
        <f t="shared" si="41"/>
        <v>42582.822916666672</v>
      </c>
    </row>
    <row r="854" spans="1:19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8326</v>
      </c>
      <c r="P854" t="s">
        <v>8328</v>
      </c>
      <c r="Q854">
        <f t="shared" si="39"/>
        <v>59.26</v>
      </c>
      <c r="R854" s="14">
        <f t="shared" si="40"/>
        <v>42656.805497685185</v>
      </c>
      <c r="S854" s="14">
        <f t="shared" si="41"/>
        <v>42667.875</v>
      </c>
    </row>
    <row r="855" spans="1:19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8326</v>
      </c>
      <c r="P855" t="s">
        <v>8328</v>
      </c>
      <c r="Q855">
        <f t="shared" si="39"/>
        <v>30</v>
      </c>
      <c r="R855" s="14">
        <f t="shared" si="40"/>
        <v>42021.832280092596</v>
      </c>
      <c r="S855" s="14">
        <f t="shared" si="41"/>
        <v>42051.832280092596</v>
      </c>
    </row>
    <row r="856" spans="1:19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8326</v>
      </c>
      <c r="P856" t="s">
        <v>8328</v>
      </c>
      <c r="Q856">
        <f t="shared" si="39"/>
        <v>65.86</v>
      </c>
      <c r="R856" s="14">
        <f t="shared" si="40"/>
        <v>42702.212337962963</v>
      </c>
      <c r="S856" s="14">
        <f t="shared" si="41"/>
        <v>42732.212337962963</v>
      </c>
    </row>
    <row r="857" spans="1:19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8326</v>
      </c>
      <c r="P857" t="s">
        <v>8328</v>
      </c>
      <c r="Q857">
        <f t="shared" si="39"/>
        <v>31.91</v>
      </c>
      <c r="R857" s="14">
        <f t="shared" si="40"/>
        <v>42545.125196759262</v>
      </c>
      <c r="S857" s="14">
        <f t="shared" si="41"/>
        <v>42575.125196759262</v>
      </c>
    </row>
    <row r="858" spans="1:19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8326</v>
      </c>
      <c r="P858" t="s">
        <v>8328</v>
      </c>
      <c r="Q858">
        <f t="shared" si="39"/>
        <v>19.46</v>
      </c>
      <c r="R858" s="14">
        <f t="shared" si="40"/>
        <v>42609.311990740738</v>
      </c>
      <c r="S858" s="14">
        <f t="shared" si="41"/>
        <v>42668.791666666672</v>
      </c>
    </row>
    <row r="859" spans="1:19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8326</v>
      </c>
      <c r="P859" t="s">
        <v>8328</v>
      </c>
      <c r="Q859">
        <f t="shared" si="39"/>
        <v>50</v>
      </c>
      <c r="R859" s="14">
        <f t="shared" si="40"/>
        <v>42291.581377314811</v>
      </c>
      <c r="S859" s="14">
        <f t="shared" si="41"/>
        <v>42333.623043981483</v>
      </c>
    </row>
    <row r="860" spans="1:19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8326</v>
      </c>
      <c r="P860" t="s">
        <v>8328</v>
      </c>
      <c r="Q860">
        <f t="shared" si="39"/>
        <v>22.74</v>
      </c>
      <c r="R860" s="14">
        <f t="shared" si="40"/>
        <v>42079.745578703703</v>
      </c>
      <c r="S860" s="14">
        <f t="shared" si="41"/>
        <v>42109.957638888889</v>
      </c>
    </row>
    <row r="861" spans="1:19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8326</v>
      </c>
      <c r="P861" t="s">
        <v>8328</v>
      </c>
      <c r="Q861">
        <f t="shared" si="39"/>
        <v>42.72</v>
      </c>
      <c r="R861" s="14">
        <f t="shared" si="40"/>
        <v>42128.820231481484</v>
      </c>
      <c r="S861" s="14">
        <f t="shared" si="41"/>
        <v>42159</v>
      </c>
    </row>
    <row r="862" spans="1:19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8326</v>
      </c>
      <c r="P862" t="s">
        <v>8329</v>
      </c>
      <c r="Q862">
        <f t="shared" si="39"/>
        <v>52.92</v>
      </c>
      <c r="R862" s="14">
        <f t="shared" si="40"/>
        <v>41570.482789351852</v>
      </c>
      <c r="S862" s="14">
        <f t="shared" si="41"/>
        <v>41600.524456018517</v>
      </c>
    </row>
    <row r="863" spans="1:19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8326</v>
      </c>
      <c r="P863" t="s">
        <v>8329</v>
      </c>
      <c r="Q863">
        <f t="shared" si="39"/>
        <v>50.5</v>
      </c>
      <c r="R863" s="14">
        <f t="shared" si="40"/>
        <v>42599.965324074074</v>
      </c>
      <c r="S863" s="14">
        <f t="shared" si="41"/>
        <v>42629.965324074074</v>
      </c>
    </row>
    <row r="864" spans="1:19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8326</v>
      </c>
      <c r="P864" t="s">
        <v>8329</v>
      </c>
      <c r="Q864">
        <f t="shared" si="39"/>
        <v>42.5</v>
      </c>
      <c r="R864" s="14">
        <f t="shared" si="40"/>
        <v>41559.5549537037</v>
      </c>
      <c r="S864" s="14">
        <f t="shared" si="41"/>
        <v>41589.596620370372</v>
      </c>
    </row>
    <row r="865" spans="1:19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8326</v>
      </c>
      <c r="P865" t="s">
        <v>8329</v>
      </c>
      <c r="Q865">
        <f t="shared" si="39"/>
        <v>18</v>
      </c>
      <c r="R865" s="14">
        <f t="shared" si="40"/>
        <v>40921.117662037039</v>
      </c>
      <c r="S865" s="14">
        <f t="shared" si="41"/>
        <v>40951.117662037039</v>
      </c>
    </row>
    <row r="866" spans="1:19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8326</v>
      </c>
      <c r="P866" t="s">
        <v>8329</v>
      </c>
      <c r="Q866">
        <f t="shared" si="39"/>
        <v>34.18</v>
      </c>
      <c r="R866" s="14">
        <f t="shared" si="40"/>
        <v>41541.106921296298</v>
      </c>
      <c r="S866" s="14">
        <f t="shared" si="41"/>
        <v>41563.415972222225</v>
      </c>
    </row>
    <row r="867" spans="1:19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8326</v>
      </c>
      <c r="P867" t="s">
        <v>8329</v>
      </c>
      <c r="Q867">
        <f t="shared" si="39"/>
        <v>22.5</v>
      </c>
      <c r="R867" s="14">
        <f t="shared" si="40"/>
        <v>41230.77311342593</v>
      </c>
      <c r="S867" s="14">
        <f t="shared" si="41"/>
        <v>41290.77311342593</v>
      </c>
    </row>
    <row r="868" spans="1:19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8326</v>
      </c>
      <c r="P868" t="s">
        <v>8329</v>
      </c>
      <c r="Q868">
        <f t="shared" si="39"/>
        <v>58.18</v>
      </c>
      <c r="R868" s="14">
        <f t="shared" si="40"/>
        <v>42025.637939814813</v>
      </c>
      <c r="S868" s="14">
        <f t="shared" si="41"/>
        <v>42063.631944444445</v>
      </c>
    </row>
    <row r="869" spans="1:19" ht="58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8326</v>
      </c>
      <c r="P869" t="s">
        <v>8329</v>
      </c>
      <c r="Q869">
        <f t="shared" si="39"/>
        <v>109.18</v>
      </c>
      <c r="R869" s="14">
        <f t="shared" si="40"/>
        <v>40088.105393518519</v>
      </c>
      <c r="S869" s="14">
        <f t="shared" si="41"/>
        <v>40148.207638888889</v>
      </c>
    </row>
    <row r="870" spans="1:19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8326</v>
      </c>
      <c r="P870" t="s">
        <v>8329</v>
      </c>
      <c r="Q870">
        <f t="shared" si="39"/>
        <v>50</v>
      </c>
      <c r="R870" s="14">
        <f t="shared" si="40"/>
        <v>41616.027754629627</v>
      </c>
      <c r="S870" s="14">
        <f t="shared" si="41"/>
        <v>41646.027754629627</v>
      </c>
    </row>
    <row r="871" spans="1:19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8326</v>
      </c>
      <c r="P871" t="s">
        <v>8329</v>
      </c>
      <c r="Q871">
        <f t="shared" si="39"/>
        <v>346.67</v>
      </c>
      <c r="R871" s="14">
        <f t="shared" si="40"/>
        <v>41342.845567129632</v>
      </c>
      <c r="S871" s="14">
        <f t="shared" si="41"/>
        <v>41372.803900462961</v>
      </c>
    </row>
    <row r="872" spans="1:19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8326</v>
      </c>
      <c r="P872" t="s">
        <v>8329</v>
      </c>
      <c r="Q872">
        <f t="shared" si="39"/>
        <v>12.4</v>
      </c>
      <c r="R872" s="14">
        <f t="shared" si="40"/>
        <v>41488.022256944445</v>
      </c>
      <c r="S872" s="14">
        <f t="shared" si="41"/>
        <v>41518.022256944445</v>
      </c>
    </row>
    <row r="873" spans="1:19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8326</v>
      </c>
      <c r="P873" t="s">
        <v>8329</v>
      </c>
      <c r="Q873">
        <f t="shared" si="39"/>
        <v>27.08</v>
      </c>
      <c r="R873" s="14">
        <f t="shared" si="40"/>
        <v>41577.561284722222</v>
      </c>
      <c r="S873" s="14">
        <f t="shared" si="41"/>
        <v>41607.602951388886</v>
      </c>
    </row>
    <row r="874" spans="1:19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8326</v>
      </c>
      <c r="P874" t="s">
        <v>8329</v>
      </c>
      <c r="Q874">
        <f t="shared" si="39"/>
        <v>32.5</v>
      </c>
      <c r="R874" s="14">
        <f t="shared" si="40"/>
        <v>40567.825543981482</v>
      </c>
      <c r="S874" s="14">
        <f t="shared" si="41"/>
        <v>40612.825543981482</v>
      </c>
    </row>
    <row r="875" spans="1:19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8326</v>
      </c>
      <c r="P875" t="s">
        <v>8329</v>
      </c>
      <c r="Q875">
        <f t="shared" si="39"/>
        <v>9</v>
      </c>
      <c r="R875" s="14">
        <f t="shared" si="40"/>
        <v>41184.167129629634</v>
      </c>
      <c r="S875" s="14">
        <f t="shared" si="41"/>
        <v>41224.208796296298</v>
      </c>
    </row>
    <row r="876" spans="1:19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8326</v>
      </c>
      <c r="P876" t="s">
        <v>8329</v>
      </c>
      <c r="Q876">
        <f t="shared" si="39"/>
        <v>34.76</v>
      </c>
      <c r="R876" s="14">
        <f t="shared" si="40"/>
        <v>41368.583726851852</v>
      </c>
      <c r="S876" s="14">
        <f t="shared" si="41"/>
        <v>41398.583726851852</v>
      </c>
    </row>
    <row r="877" spans="1:19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8326</v>
      </c>
      <c r="P877" t="s">
        <v>8329</v>
      </c>
      <c r="Q877">
        <f t="shared" si="39"/>
        <v>0</v>
      </c>
      <c r="R877" s="14">
        <f t="shared" si="40"/>
        <v>42248.723738425921</v>
      </c>
      <c r="S877" s="14">
        <f t="shared" si="41"/>
        <v>42268.723738425921</v>
      </c>
    </row>
    <row r="878" spans="1:19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8326</v>
      </c>
      <c r="P878" t="s">
        <v>8329</v>
      </c>
      <c r="Q878">
        <f t="shared" si="39"/>
        <v>28.58</v>
      </c>
      <c r="R878" s="14">
        <f t="shared" si="40"/>
        <v>41276.496840277774</v>
      </c>
      <c r="S878" s="14">
        <f t="shared" si="41"/>
        <v>41309.496840277774</v>
      </c>
    </row>
    <row r="879" spans="1:19" ht="58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8326</v>
      </c>
      <c r="P879" t="s">
        <v>8329</v>
      </c>
      <c r="Q879">
        <f t="shared" si="39"/>
        <v>46.59</v>
      </c>
      <c r="R879" s="14">
        <f t="shared" si="40"/>
        <v>41597.788888888892</v>
      </c>
      <c r="S879" s="14">
        <f t="shared" si="41"/>
        <v>41627.788888888892</v>
      </c>
    </row>
    <row r="880" spans="1:19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8326</v>
      </c>
      <c r="P880" t="s">
        <v>8329</v>
      </c>
      <c r="Q880">
        <f t="shared" si="39"/>
        <v>32.5</v>
      </c>
      <c r="R880" s="14">
        <f t="shared" si="40"/>
        <v>40505.232916666668</v>
      </c>
      <c r="S880" s="14">
        <f t="shared" si="41"/>
        <v>40535.232916666668</v>
      </c>
    </row>
    <row r="881" spans="1:19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8326</v>
      </c>
      <c r="P881" t="s">
        <v>8329</v>
      </c>
      <c r="Q881">
        <f t="shared" si="39"/>
        <v>21.47</v>
      </c>
      <c r="R881" s="14">
        <f t="shared" si="40"/>
        <v>41037.829918981479</v>
      </c>
      <c r="S881" s="14">
        <f t="shared" si="41"/>
        <v>41058.829918981479</v>
      </c>
    </row>
    <row r="882" spans="1:19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8326</v>
      </c>
      <c r="P882" t="s">
        <v>8330</v>
      </c>
      <c r="Q882">
        <f t="shared" si="39"/>
        <v>14.13</v>
      </c>
      <c r="R882" s="14">
        <f t="shared" si="40"/>
        <v>41179.32104166667</v>
      </c>
      <c r="S882" s="14">
        <f t="shared" si="41"/>
        <v>41212.32104166667</v>
      </c>
    </row>
    <row r="883" spans="1:19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8326</v>
      </c>
      <c r="P883" t="s">
        <v>8330</v>
      </c>
      <c r="Q883">
        <f t="shared" si="39"/>
        <v>30</v>
      </c>
      <c r="R883" s="14">
        <f t="shared" si="40"/>
        <v>40877.25099537037</v>
      </c>
      <c r="S883" s="14">
        <f t="shared" si="41"/>
        <v>40922.25099537037</v>
      </c>
    </row>
    <row r="884" spans="1:19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8326</v>
      </c>
      <c r="P884" t="s">
        <v>8330</v>
      </c>
      <c r="Q884">
        <f t="shared" si="39"/>
        <v>21.57</v>
      </c>
      <c r="R884" s="14">
        <f t="shared" si="40"/>
        <v>40759.860532407409</v>
      </c>
      <c r="S884" s="14">
        <f t="shared" si="41"/>
        <v>40792.860532407409</v>
      </c>
    </row>
    <row r="885" spans="1:19" ht="58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8326</v>
      </c>
      <c r="P885" t="s">
        <v>8330</v>
      </c>
      <c r="Q885">
        <f t="shared" si="39"/>
        <v>83.38</v>
      </c>
      <c r="R885" s="14">
        <f t="shared" si="40"/>
        <v>42371.935590277775</v>
      </c>
      <c r="S885" s="14">
        <f t="shared" si="41"/>
        <v>42431.935590277775</v>
      </c>
    </row>
    <row r="886" spans="1:19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8326</v>
      </c>
      <c r="P886" t="s">
        <v>8330</v>
      </c>
      <c r="Q886">
        <f t="shared" si="39"/>
        <v>10</v>
      </c>
      <c r="R886" s="14">
        <f t="shared" si="40"/>
        <v>40981.802615740737</v>
      </c>
      <c r="S886" s="14">
        <f t="shared" si="41"/>
        <v>41041.104861111111</v>
      </c>
    </row>
    <row r="887" spans="1:19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8326</v>
      </c>
      <c r="P887" t="s">
        <v>8330</v>
      </c>
      <c r="Q887">
        <f t="shared" si="39"/>
        <v>35.71</v>
      </c>
      <c r="R887" s="14">
        <f t="shared" si="40"/>
        <v>42713.941099537042</v>
      </c>
      <c r="S887" s="14">
        <f t="shared" si="41"/>
        <v>42734.941099537042</v>
      </c>
    </row>
    <row r="888" spans="1:19" ht="58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8326</v>
      </c>
      <c r="P888" t="s">
        <v>8330</v>
      </c>
      <c r="Q888">
        <f t="shared" si="39"/>
        <v>29.29</v>
      </c>
      <c r="R888" s="14">
        <f t="shared" si="40"/>
        <v>42603.870520833334</v>
      </c>
      <c r="S888" s="14">
        <f t="shared" si="41"/>
        <v>42628.870520833334</v>
      </c>
    </row>
    <row r="889" spans="1:19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8326</v>
      </c>
      <c r="P889" t="s">
        <v>8330</v>
      </c>
      <c r="Q889">
        <f t="shared" si="39"/>
        <v>0</v>
      </c>
      <c r="R889" s="14">
        <f t="shared" si="40"/>
        <v>41026.958969907406</v>
      </c>
      <c r="S889" s="14">
        <f t="shared" si="41"/>
        <v>41056.958969907406</v>
      </c>
    </row>
    <row r="890" spans="1:19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8326</v>
      </c>
      <c r="P890" t="s">
        <v>8330</v>
      </c>
      <c r="Q890">
        <f t="shared" si="39"/>
        <v>18</v>
      </c>
      <c r="R890" s="14">
        <f t="shared" si="40"/>
        <v>40751.753298611111</v>
      </c>
      <c r="S890" s="14">
        <f t="shared" si="41"/>
        <v>40787.25</v>
      </c>
    </row>
    <row r="891" spans="1:19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8326</v>
      </c>
      <c r="P891" t="s">
        <v>8330</v>
      </c>
      <c r="Q891">
        <f t="shared" si="39"/>
        <v>73.760000000000005</v>
      </c>
      <c r="R891" s="14">
        <f t="shared" si="40"/>
        <v>41887.784062500003</v>
      </c>
      <c r="S891" s="14">
        <f t="shared" si="41"/>
        <v>41917.784062500003</v>
      </c>
    </row>
    <row r="892" spans="1:19" ht="58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8326</v>
      </c>
      <c r="P892" t="s">
        <v>8330</v>
      </c>
      <c r="Q892">
        <f t="shared" si="39"/>
        <v>31.25</v>
      </c>
      <c r="R892" s="14">
        <f t="shared" si="40"/>
        <v>41569.698831018519</v>
      </c>
      <c r="S892" s="14">
        <f t="shared" si="41"/>
        <v>41599.740497685183</v>
      </c>
    </row>
    <row r="893" spans="1:19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8326</v>
      </c>
      <c r="P893" t="s">
        <v>8330</v>
      </c>
      <c r="Q893">
        <f t="shared" si="39"/>
        <v>28.89</v>
      </c>
      <c r="R893" s="14">
        <f t="shared" si="40"/>
        <v>41842.031597222223</v>
      </c>
      <c r="S893" s="14">
        <f t="shared" si="41"/>
        <v>41872.031597222223</v>
      </c>
    </row>
    <row r="894" spans="1:19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8326</v>
      </c>
      <c r="P894" t="s">
        <v>8330</v>
      </c>
      <c r="Q894">
        <f t="shared" si="39"/>
        <v>143.82</v>
      </c>
      <c r="R894" s="14">
        <f t="shared" si="40"/>
        <v>40304.20003472222</v>
      </c>
      <c r="S894" s="14">
        <f t="shared" si="41"/>
        <v>40391.166666666664</v>
      </c>
    </row>
    <row r="895" spans="1:19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8326</v>
      </c>
      <c r="P895" t="s">
        <v>8330</v>
      </c>
      <c r="Q895">
        <f t="shared" si="39"/>
        <v>40</v>
      </c>
      <c r="R895" s="14">
        <f t="shared" si="40"/>
        <v>42065.897719907407</v>
      </c>
      <c r="S895" s="14">
        <f t="shared" si="41"/>
        <v>42095.856053240743</v>
      </c>
    </row>
    <row r="896" spans="1:19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8326</v>
      </c>
      <c r="P896" t="s">
        <v>8330</v>
      </c>
      <c r="Q896">
        <f t="shared" si="39"/>
        <v>147.81</v>
      </c>
      <c r="R896" s="14">
        <f t="shared" si="40"/>
        <v>42496.981597222228</v>
      </c>
      <c r="S896" s="14">
        <f t="shared" si="41"/>
        <v>42526.981597222228</v>
      </c>
    </row>
    <row r="897" spans="1:19" ht="58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8326</v>
      </c>
      <c r="P897" t="s">
        <v>8330</v>
      </c>
      <c r="Q897">
        <f t="shared" si="39"/>
        <v>27.86</v>
      </c>
      <c r="R897" s="14">
        <f t="shared" si="40"/>
        <v>40431.127650462964</v>
      </c>
      <c r="S897" s="14">
        <f t="shared" si="41"/>
        <v>40476.127650462964</v>
      </c>
    </row>
    <row r="898" spans="1:19" ht="58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8326</v>
      </c>
      <c r="P898" t="s">
        <v>8330</v>
      </c>
      <c r="Q898">
        <f t="shared" si="39"/>
        <v>44.44</v>
      </c>
      <c r="R898" s="14">
        <f t="shared" si="40"/>
        <v>42218.872986111113</v>
      </c>
      <c r="S898" s="14">
        <f t="shared" si="41"/>
        <v>42244.166666666672</v>
      </c>
    </row>
    <row r="899" spans="1:19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8326</v>
      </c>
      <c r="P899" t="s">
        <v>8330</v>
      </c>
      <c r="Q899">
        <f t="shared" ref="Q899:Q962" si="42">IFERROR(ROUND(E899/L899,2),0)</f>
        <v>0</v>
      </c>
      <c r="R899" s="14">
        <f t="shared" ref="R899:R962" si="43">(((J899/60)/60)/24)+DATE(1970,1,1)</f>
        <v>41211.688750000001</v>
      </c>
      <c r="S899" s="14">
        <f t="shared" ref="S899:S962" si="44">(((I899/60)/60)/24)+DATE(1970,1,1)</f>
        <v>41241.730416666665</v>
      </c>
    </row>
    <row r="900" spans="1:19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8326</v>
      </c>
      <c r="P900" t="s">
        <v>8330</v>
      </c>
      <c r="Q900">
        <f t="shared" si="42"/>
        <v>35</v>
      </c>
      <c r="R900" s="14">
        <f t="shared" si="43"/>
        <v>40878.758217592593</v>
      </c>
      <c r="S900" s="14">
        <f t="shared" si="44"/>
        <v>40923.758217592593</v>
      </c>
    </row>
    <row r="901" spans="1:19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8326</v>
      </c>
      <c r="P901" t="s">
        <v>8330</v>
      </c>
      <c r="Q901">
        <f t="shared" si="42"/>
        <v>35</v>
      </c>
      <c r="R901" s="14">
        <f t="shared" si="43"/>
        <v>40646.099097222221</v>
      </c>
      <c r="S901" s="14">
        <f t="shared" si="44"/>
        <v>40691.099097222221</v>
      </c>
    </row>
    <row r="902" spans="1:19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8326</v>
      </c>
      <c r="P902" t="s">
        <v>8329</v>
      </c>
      <c r="Q902">
        <f t="shared" si="42"/>
        <v>10.5</v>
      </c>
      <c r="R902" s="14">
        <f t="shared" si="43"/>
        <v>42429.84956018519</v>
      </c>
      <c r="S902" s="14">
        <f t="shared" si="44"/>
        <v>42459.807893518519</v>
      </c>
    </row>
    <row r="903" spans="1:19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8326</v>
      </c>
      <c r="P903" t="s">
        <v>8329</v>
      </c>
      <c r="Q903">
        <f t="shared" si="42"/>
        <v>0</v>
      </c>
      <c r="R903" s="14">
        <f t="shared" si="43"/>
        <v>40291.81150462963</v>
      </c>
      <c r="S903" s="14">
        <f t="shared" si="44"/>
        <v>40337.799305555556</v>
      </c>
    </row>
    <row r="904" spans="1:19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8326</v>
      </c>
      <c r="P904" t="s">
        <v>8329</v>
      </c>
      <c r="Q904">
        <f t="shared" si="42"/>
        <v>30</v>
      </c>
      <c r="R904" s="14">
        <f t="shared" si="43"/>
        <v>41829.965532407405</v>
      </c>
      <c r="S904" s="14">
        <f t="shared" si="44"/>
        <v>41881.645833333336</v>
      </c>
    </row>
    <row r="905" spans="1:19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8326</v>
      </c>
      <c r="P905" t="s">
        <v>8329</v>
      </c>
      <c r="Q905">
        <f t="shared" si="42"/>
        <v>40</v>
      </c>
      <c r="R905" s="14">
        <f t="shared" si="43"/>
        <v>41149.796064814815</v>
      </c>
      <c r="S905" s="14">
        <f t="shared" si="44"/>
        <v>41175.100694444445</v>
      </c>
    </row>
    <row r="906" spans="1:19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8326</v>
      </c>
      <c r="P906" t="s">
        <v>8329</v>
      </c>
      <c r="Q906">
        <f t="shared" si="42"/>
        <v>50.33</v>
      </c>
      <c r="R906" s="14">
        <f t="shared" si="43"/>
        <v>42342.080289351856</v>
      </c>
      <c r="S906" s="14">
        <f t="shared" si="44"/>
        <v>42372.080289351856</v>
      </c>
    </row>
    <row r="907" spans="1:19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8326</v>
      </c>
      <c r="P907" t="s">
        <v>8329</v>
      </c>
      <c r="Q907">
        <f t="shared" si="42"/>
        <v>32.67</v>
      </c>
      <c r="R907" s="14">
        <f t="shared" si="43"/>
        <v>40507.239884259259</v>
      </c>
      <c r="S907" s="14">
        <f t="shared" si="44"/>
        <v>40567.239884259259</v>
      </c>
    </row>
    <row r="908" spans="1:19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8326</v>
      </c>
      <c r="P908" t="s">
        <v>8329</v>
      </c>
      <c r="Q908">
        <f t="shared" si="42"/>
        <v>0</v>
      </c>
      <c r="R908" s="14">
        <f t="shared" si="43"/>
        <v>41681.189699074072</v>
      </c>
      <c r="S908" s="14">
        <f t="shared" si="44"/>
        <v>41711.148032407407</v>
      </c>
    </row>
    <row r="909" spans="1:19" ht="43.5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8326</v>
      </c>
      <c r="P909" t="s">
        <v>8329</v>
      </c>
      <c r="Q909">
        <f t="shared" si="42"/>
        <v>0</v>
      </c>
      <c r="R909" s="14">
        <f t="shared" si="43"/>
        <v>40767.192395833335</v>
      </c>
      <c r="S909" s="14">
        <f t="shared" si="44"/>
        <v>40797.192395833335</v>
      </c>
    </row>
    <row r="910" spans="1:19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8326</v>
      </c>
      <c r="P910" t="s">
        <v>8329</v>
      </c>
      <c r="Q910">
        <f t="shared" si="42"/>
        <v>0</v>
      </c>
      <c r="R910" s="14">
        <f t="shared" si="43"/>
        <v>40340.801562499997</v>
      </c>
      <c r="S910" s="14">
        <f t="shared" si="44"/>
        <v>40386.207638888889</v>
      </c>
    </row>
    <row r="911" spans="1:19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8326</v>
      </c>
      <c r="P911" t="s">
        <v>8329</v>
      </c>
      <c r="Q911">
        <f t="shared" si="42"/>
        <v>65</v>
      </c>
      <c r="R911" s="14">
        <f t="shared" si="43"/>
        <v>41081.69027777778</v>
      </c>
      <c r="S911" s="14">
        <f t="shared" si="44"/>
        <v>41113.166666666664</v>
      </c>
    </row>
    <row r="912" spans="1:19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8326</v>
      </c>
      <c r="P912" t="s">
        <v>8329</v>
      </c>
      <c r="Q912">
        <f t="shared" si="42"/>
        <v>24.6</v>
      </c>
      <c r="R912" s="14">
        <f t="shared" si="43"/>
        <v>42737.545358796298</v>
      </c>
      <c r="S912" s="14">
        <f t="shared" si="44"/>
        <v>42797.545358796298</v>
      </c>
    </row>
    <row r="913" spans="1:19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8326</v>
      </c>
      <c r="P913" t="s">
        <v>8329</v>
      </c>
      <c r="Q913">
        <f t="shared" si="42"/>
        <v>0</v>
      </c>
      <c r="R913" s="14">
        <f t="shared" si="43"/>
        <v>41642.005150462966</v>
      </c>
      <c r="S913" s="14">
        <f t="shared" si="44"/>
        <v>41663.005150462966</v>
      </c>
    </row>
    <row r="914" spans="1:19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8326</v>
      </c>
      <c r="P914" t="s">
        <v>8329</v>
      </c>
      <c r="Q914">
        <f t="shared" si="42"/>
        <v>15</v>
      </c>
      <c r="R914" s="14">
        <f t="shared" si="43"/>
        <v>41194.109340277777</v>
      </c>
      <c r="S914" s="14">
        <f t="shared" si="44"/>
        <v>41254.151006944441</v>
      </c>
    </row>
    <row r="915" spans="1:19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8326</v>
      </c>
      <c r="P915" t="s">
        <v>8329</v>
      </c>
      <c r="Q915">
        <f t="shared" si="42"/>
        <v>82.58</v>
      </c>
      <c r="R915" s="14">
        <f t="shared" si="43"/>
        <v>41004.139108796298</v>
      </c>
      <c r="S915" s="14">
        <f t="shared" si="44"/>
        <v>41034.139108796298</v>
      </c>
    </row>
    <row r="916" spans="1:19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8326</v>
      </c>
      <c r="P916" t="s">
        <v>8329</v>
      </c>
      <c r="Q916">
        <f t="shared" si="42"/>
        <v>0</v>
      </c>
      <c r="R916" s="14">
        <f t="shared" si="43"/>
        <v>41116.763275462967</v>
      </c>
      <c r="S916" s="14">
        <f t="shared" si="44"/>
        <v>41146.763275462967</v>
      </c>
    </row>
    <row r="917" spans="1:19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8326</v>
      </c>
      <c r="P917" t="s">
        <v>8329</v>
      </c>
      <c r="Q917">
        <f t="shared" si="42"/>
        <v>41.67</v>
      </c>
      <c r="R917" s="14">
        <f t="shared" si="43"/>
        <v>40937.679560185185</v>
      </c>
      <c r="S917" s="14">
        <f t="shared" si="44"/>
        <v>40969.207638888889</v>
      </c>
    </row>
    <row r="918" spans="1:19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8326</v>
      </c>
      <c r="P918" t="s">
        <v>8329</v>
      </c>
      <c r="Q918">
        <f t="shared" si="42"/>
        <v>0</v>
      </c>
      <c r="R918" s="14">
        <f t="shared" si="43"/>
        <v>40434.853402777779</v>
      </c>
      <c r="S918" s="14">
        <f t="shared" si="44"/>
        <v>40473.208333333336</v>
      </c>
    </row>
    <row r="919" spans="1:19" ht="58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8326</v>
      </c>
      <c r="P919" t="s">
        <v>8329</v>
      </c>
      <c r="Q919">
        <f t="shared" si="42"/>
        <v>30</v>
      </c>
      <c r="R919" s="14">
        <f t="shared" si="43"/>
        <v>41802.94363425926</v>
      </c>
      <c r="S919" s="14">
        <f t="shared" si="44"/>
        <v>41834.104166666664</v>
      </c>
    </row>
    <row r="920" spans="1:19" ht="58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8326</v>
      </c>
      <c r="P920" t="s">
        <v>8329</v>
      </c>
      <c r="Q920">
        <f t="shared" si="42"/>
        <v>19.600000000000001</v>
      </c>
      <c r="R920" s="14">
        <f t="shared" si="43"/>
        <v>41944.916215277779</v>
      </c>
      <c r="S920" s="14">
        <f t="shared" si="44"/>
        <v>41974.957881944443</v>
      </c>
    </row>
    <row r="921" spans="1:19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8326</v>
      </c>
      <c r="P921" t="s">
        <v>8329</v>
      </c>
      <c r="Q921">
        <f t="shared" si="42"/>
        <v>100</v>
      </c>
      <c r="R921" s="14">
        <f t="shared" si="43"/>
        <v>41227.641724537039</v>
      </c>
      <c r="S921" s="14">
        <f t="shared" si="44"/>
        <v>41262.641724537039</v>
      </c>
    </row>
    <row r="922" spans="1:19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8326</v>
      </c>
      <c r="P922" t="s">
        <v>8329</v>
      </c>
      <c r="Q922">
        <f t="shared" si="42"/>
        <v>0</v>
      </c>
      <c r="R922" s="14">
        <f t="shared" si="43"/>
        <v>41562.67155092593</v>
      </c>
      <c r="S922" s="14">
        <f t="shared" si="44"/>
        <v>41592.713217592594</v>
      </c>
    </row>
    <row r="923" spans="1:19" ht="58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8326</v>
      </c>
      <c r="P923" t="s">
        <v>8329</v>
      </c>
      <c r="Q923">
        <f t="shared" si="42"/>
        <v>231.75</v>
      </c>
      <c r="R923" s="14">
        <f t="shared" si="43"/>
        <v>40847.171018518515</v>
      </c>
      <c r="S923" s="14">
        <f t="shared" si="44"/>
        <v>40889.212685185186</v>
      </c>
    </row>
    <row r="924" spans="1:19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8326</v>
      </c>
      <c r="P924" t="s">
        <v>8329</v>
      </c>
      <c r="Q924">
        <f t="shared" si="42"/>
        <v>189.33</v>
      </c>
      <c r="R924" s="14">
        <f t="shared" si="43"/>
        <v>41878.530011574076</v>
      </c>
      <c r="S924" s="14">
        <f t="shared" si="44"/>
        <v>41913.530011574076</v>
      </c>
    </row>
    <row r="925" spans="1:19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8326</v>
      </c>
      <c r="P925" t="s">
        <v>8329</v>
      </c>
      <c r="Q925">
        <f t="shared" si="42"/>
        <v>55</v>
      </c>
      <c r="R925" s="14">
        <f t="shared" si="43"/>
        <v>41934.959756944445</v>
      </c>
      <c r="S925" s="14">
        <f t="shared" si="44"/>
        <v>41965.001423611116</v>
      </c>
    </row>
    <row r="926" spans="1:19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8326</v>
      </c>
      <c r="P926" t="s">
        <v>8329</v>
      </c>
      <c r="Q926">
        <f t="shared" si="42"/>
        <v>21.8</v>
      </c>
      <c r="R926" s="14">
        <f t="shared" si="43"/>
        <v>41288.942928240744</v>
      </c>
      <c r="S926" s="14">
        <f t="shared" si="44"/>
        <v>41318.942928240744</v>
      </c>
    </row>
    <row r="927" spans="1:19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8326</v>
      </c>
      <c r="P927" t="s">
        <v>8329</v>
      </c>
      <c r="Q927">
        <f t="shared" si="42"/>
        <v>32</v>
      </c>
      <c r="R927" s="14">
        <f t="shared" si="43"/>
        <v>41575.880914351852</v>
      </c>
      <c r="S927" s="14">
        <f t="shared" si="44"/>
        <v>41605.922581018516</v>
      </c>
    </row>
    <row r="928" spans="1:19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8326</v>
      </c>
      <c r="P928" t="s">
        <v>8329</v>
      </c>
      <c r="Q928">
        <f t="shared" si="42"/>
        <v>0</v>
      </c>
      <c r="R928" s="14">
        <f t="shared" si="43"/>
        <v>40338.02002314815</v>
      </c>
      <c r="S928" s="14">
        <f t="shared" si="44"/>
        <v>40367.944444444445</v>
      </c>
    </row>
    <row r="929" spans="1:19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8326</v>
      </c>
      <c r="P929" t="s">
        <v>8329</v>
      </c>
      <c r="Q929">
        <f t="shared" si="42"/>
        <v>0</v>
      </c>
      <c r="R929" s="14">
        <f t="shared" si="43"/>
        <v>41013.822858796295</v>
      </c>
      <c r="S929" s="14">
        <f t="shared" si="44"/>
        <v>41043.822858796295</v>
      </c>
    </row>
    <row r="930" spans="1:19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8326</v>
      </c>
      <c r="P930" t="s">
        <v>8329</v>
      </c>
      <c r="Q930">
        <f t="shared" si="42"/>
        <v>56.25</v>
      </c>
      <c r="R930" s="14">
        <f t="shared" si="43"/>
        <v>41180.86241898148</v>
      </c>
      <c r="S930" s="14">
        <f t="shared" si="44"/>
        <v>41231</v>
      </c>
    </row>
    <row r="931" spans="1:19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8326</v>
      </c>
      <c r="P931" t="s">
        <v>8329</v>
      </c>
      <c r="Q931">
        <f t="shared" si="42"/>
        <v>0</v>
      </c>
      <c r="R931" s="14">
        <f t="shared" si="43"/>
        <v>40978.238067129627</v>
      </c>
      <c r="S931" s="14">
        <f t="shared" si="44"/>
        <v>41008.196400462963</v>
      </c>
    </row>
    <row r="932" spans="1:19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8326</v>
      </c>
      <c r="P932" t="s">
        <v>8329</v>
      </c>
      <c r="Q932">
        <f t="shared" si="42"/>
        <v>69</v>
      </c>
      <c r="R932" s="14">
        <f t="shared" si="43"/>
        <v>40312.915578703702</v>
      </c>
      <c r="S932" s="14">
        <f t="shared" si="44"/>
        <v>40354.897222222222</v>
      </c>
    </row>
    <row r="933" spans="1:19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8326</v>
      </c>
      <c r="P933" t="s">
        <v>8329</v>
      </c>
      <c r="Q933">
        <f t="shared" si="42"/>
        <v>18.71</v>
      </c>
      <c r="R933" s="14">
        <f t="shared" si="43"/>
        <v>41680.359976851854</v>
      </c>
      <c r="S933" s="14">
        <f t="shared" si="44"/>
        <v>41714.916666666664</v>
      </c>
    </row>
    <row r="934" spans="1:19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8326</v>
      </c>
      <c r="P934" t="s">
        <v>8329</v>
      </c>
      <c r="Q934">
        <f t="shared" si="42"/>
        <v>46.03</v>
      </c>
      <c r="R934" s="14">
        <f t="shared" si="43"/>
        <v>41310.969270833331</v>
      </c>
      <c r="S934" s="14">
        <f t="shared" si="44"/>
        <v>41355.927604166667</v>
      </c>
    </row>
    <row r="935" spans="1:19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8326</v>
      </c>
      <c r="P935" t="s">
        <v>8329</v>
      </c>
      <c r="Q935">
        <f t="shared" si="42"/>
        <v>60</v>
      </c>
      <c r="R935" s="14">
        <f t="shared" si="43"/>
        <v>41711.169085648151</v>
      </c>
      <c r="S935" s="14">
        <f t="shared" si="44"/>
        <v>41771.169085648151</v>
      </c>
    </row>
    <row r="936" spans="1:19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8326</v>
      </c>
      <c r="P936" t="s">
        <v>8329</v>
      </c>
      <c r="Q936">
        <f t="shared" si="42"/>
        <v>50.67</v>
      </c>
      <c r="R936" s="14">
        <f t="shared" si="43"/>
        <v>41733.737083333333</v>
      </c>
      <c r="S936" s="14">
        <f t="shared" si="44"/>
        <v>41763.25</v>
      </c>
    </row>
    <row r="937" spans="1:19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8326</v>
      </c>
      <c r="P937" t="s">
        <v>8329</v>
      </c>
      <c r="Q937">
        <f t="shared" si="42"/>
        <v>25</v>
      </c>
      <c r="R937" s="14">
        <f t="shared" si="43"/>
        <v>42368.333668981482</v>
      </c>
      <c r="S937" s="14">
        <f t="shared" si="44"/>
        <v>42398.333668981482</v>
      </c>
    </row>
    <row r="938" spans="1:19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8326</v>
      </c>
      <c r="P938" t="s">
        <v>8329</v>
      </c>
      <c r="Q938">
        <f t="shared" si="42"/>
        <v>0</v>
      </c>
      <c r="R938" s="14">
        <f t="shared" si="43"/>
        <v>40883.024178240739</v>
      </c>
      <c r="S938" s="14">
        <f t="shared" si="44"/>
        <v>40926.833333333336</v>
      </c>
    </row>
    <row r="939" spans="1:19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8326</v>
      </c>
      <c r="P939" t="s">
        <v>8329</v>
      </c>
      <c r="Q939">
        <f t="shared" si="42"/>
        <v>20</v>
      </c>
      <c r="R939" s="14">
        <f t="shared" si="43"/>
        <v>41551.798113425924</v>
      </c>
      <c r="S939" s="14">
        <f t="shared" si="44"/>
        <v>41581.839780092596</v>
      </c>
    </row>
    <row r="940" spans="1:19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8326</v>
      </c>
      <c r="P940" t="s">
        <v>8329</v>
      </c>
      <c r="Q940">
        <f t="shared" si="42"/>
        <v>25</v>
      </c>
      <c r="R940" s="14">
        <f t="shared" si="43"/>
        <v>41124.479722222226</v>
      </c>
      <c r="S940" s="14">
        <f t="shared" si="44"/>
        <v>41154.479722222226</v>
      </c>
    </row>
    <row r="941" spans="1:19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8326</v>
      </c>
      <c r="P941" t="s">
        <v>8329</v>
      </c>
      <c r="Q941">
        <f t="shared" si="42"/>
        <v>20</v>
      </c>
      <c r="R941" s="14">
        <f t="shared" si="43"/>
        <v>41416.763171296298</v>
      </c>
      <c r="S941" s="14">
        <f t="shared" si="44"/>
        <v>41455.831944444442</v>
      </c>
    </row>
    <row r="942" spans="1:19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8320</v>
      </c>
      <c r="P942" t="s">
        <v>8322</v>
      </c>
      <c r="Q942">
        <f t="shared" si="42"/>
        <v>110.29</v>
      </c>
      <c r="R942" s="14">
        <f t="shared" si="43"/>
        <v>42182.008402777778</v>
      </c>
      <c r="S942" s="14">
        <f t="shared" si="44"/>
        <v>42227.008402777778</v>
      </c>
    </row>
    <row r="943" spans="1:19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8320</v>
      </c>
      <c r="P943" t="s">
        <v>8322</v>
      </c>
      <c r="Q943">
        <f t="shared" si="42"/>
        <v>37.450000000000003</v>
      </c>
      <c r="R943" s="14">
        <f t="shared" si="43"/>
        <v>42746.096585648149</v>
      </c>
      <c r="S943" s="14">
        <f t="shared" si="44"/>
        <v>42776.096585648149</v>
      </c>
    </row>
    <row r="944" spans="1:19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8320</v>
      </c>
      <c r="P944" t="s">
        <v>8322</v>
      </c>
      <c r="Q944">
        <f t="shared" si="42"/>
        <v>41.75</v>
      </c>
      <c r="R944" s="14">
        <f t="shared" si="43"/>
        <v>42382.843287037031</v>
      </c>
      <c r="S944" s="14">
        <f t="shared" si="44"/>
        <v>42418.843287037031</v>
      </c>
    </row>
    <row r="945" spans="1:19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8320</v>
      </c>
      <c r="P945" t="s">
        <v>8322</v>
      </c>
      <c r="Q945">
        <f t="shared" si="42"/>
        <v>24.08</v>
      </c>
      <c r="R945" s="14">
        <f t="shared" si="43"/>
        <v>42673.66788194445</v>
      </c>
      <c r="S945" s="14">
        <f t="shared" si="44"/>
        <v>42703.709548611107</v>
      </c>
    </row>
    <row r="946" spans="1:19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8320</v>
      </c>
      <c r="P946" t="s">
        <v>8322</v>
      </c>
      <c r="Q946">
        <f t="shared" si="42"/>
        <v>69.41</v>
      </c>
      <c r="R946" s="14">
        <f t="shared" si="43"/>
        <v>42444.583912037036</v>
      </c>
      <c r="S946" s="14">
        <f t="shared" si="44"/>
        <v>42478.583333333328</v>
      </c>
    </row>
    <row r="947" spans="1:19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8320</v>
      </c>
      <c r="P947" t="s">
        <v>8322</v>
      </c>
      <c r="Q947">
        <f t="shared" si="42"/>
        <v>155.25</v>
      </c>
      <c r="R947" s="14">
        <f t="shared" si="43"/>
        <v>42732.872986111113</v>
      </c>
      <c r="S947" s="14">
        <f t="shared" si="44"/>
        <v>42784.999305555553</v>
      </c>
    </row>
    <row r="948" spans="1:19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8320</v>
      </c>
      <c r="P948" t="s">
        <v>8322</v>
      </c>
      <c r="Q948">
        <f t="shared" si="42"/>
        <v>57.2</v>
      </c>
      <c r="R948" s="14">
        <f t="shared" si="43"/>
        <v>42592.750555555554</v>
      </c>
      <c r="S948" s="14">
        <f t="shared" si="44"/>
        <v>42622.750555555554</v>
      </c>
    </row>
    <row r="949" spans="1:19" ht="58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8320</v>
      </c>
      <c r="P949" t="s">
        <v>8322</v>
      </c>
      <c r="Q949">
        <f t="shared" si="42"/>
        <v>0</v>
      </c>
      <c r="R949" s="14">
        <f t="shared" si="43"/>
        <v>42491.781319444446</v>
      </c>
      <c r="S949" s="14">
        <f t="shared" si="44"/>
        <v>42551.781319444446</v>
      </c>
    </row>
    <row r="950" spans="1:19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8320</v>
      </c>
      <c r="P950" t="s">
        <v>8322</v>
      </c>
      <c r="Q950">
        <f t="shared" si="42"/>
        <v>60</v>
      </c>
      <c r="R950" s="14">
        <f t="shared" si="43"/>
        <v>42411.828287037039</v>
      </c>
      <c r="S950" s="14">
        <f t="shared" si="44"/>
        <v>42441.828287037039</v>
      </c>
    </row>
    <row r="951" spans="1:19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8320</v>
      </c>
      <c r="P951" t="s">
        <v>8322</v>
      </c>
      <c r="Q951">
        <f t="shared" si="42"/>
        <v>39</v>
      </c>
      <c r="R951" s="14">
        <f t="shared" si="43"/>
        <v>42361.043703703705</v>
      </c>
      <c r="S951" s="14">
        <f t="shared" si="44"/>
        <v>42421.043703703705</v>
      </c>
    </row>
    <row r="952" spans="1:19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8320</v>
      </c>
      <c r="P952" t="s">
        <v>8322</v>
      </c>
      <c r="Q952">
        <f t="shared" si="42"/>
        <v>58.42</v>
      </c>
      <c r="R952" s="14">
        <f t="shared" si="43"/>
        <v>42356.750706018516</v>
      </c>
      <c r="S952" s="14">
        <f t="shared" si="44"/>
        <v>42386.750706018516</v>
      </c>
    </row>
    <row r="953" spans="1:19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8320</v>
      </c>
      <c r="P953" t="s">
        <v>8322</v>
      </c>
      <c r="Q953">
        <f t="shared" si="42"/>
        <v>158.63999999999999</v>
      </c>
      <c r="R953" s="14">
        <f t="shared" si="43"/>
        <v>42480.653611111105</v>
      </c>
      <c r="S953" s="14">
        <f t="shared" si="44"/>
        <v>42525.653611111105</v>
      </c>
    </row>
    <row r="954" spans="1:19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8320</v>
      </c>
      <c r="P954" t="s">
        <v>8322</v>
      </c>
      <c r="Q954">
        <f t="shared" si="42"/>
        <v>99.86</v>
      </c>
      <c r="R954" s="14">
        <f t="shared" si="43"/>
        <v>42662.613564814819</v>
      </c>
      <c r="S954" s="14">
        <f t="shared" si="44"/>
        <v>42692.655231481483</v>
      </c>
    </row>
    <row r="955" spans="1:19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8320</v>
      </c>
      <c r="P955" t="s">
        <v>8322</v>
      </c>
      <c r="Q955">
        <f t="shared" si="42"/>
        <v>25.2</v>
      </c>
      <c r="R955" s="14">
        <f t="shared" si="43"/>
        <v>41999.164340277777</v>
      </c>
      <c r="S955" s="14">
        <f t="shared" si="44"/>
        <v>42029.164340277777</v>
      </c>
    </row>
    <row r="956" spans="1:19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8320</v>
      </c>
      <c r="P956" t="s">
        <v>8322</v>
      </c>
      <c r="Q956">
        <f t="shared" si="42"/>
        <v>89.19</v>
      </c>
      <c r="R956" s="14">
        <f t="shared" si="43"/>
        <v>42194.833784722221</v>
      </c>
      <c r="S956" s="14">
        <f t="shared" si="44"/>
        <v>42236.833784722221</v>
      </c>
    </row>
    <row r="957" spans="1:19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8320</v>
      </c>
      <c r="P957" t="s">
        <v>8322</v>
      </c>
      <c r="Q957">
        <f t="shared" si="42"/>
        <v>182.62</v>
      </c>
      <c r="R957" s="14">
        <f t="shared" si="43"/>
        <v>42586.295138888891</v>
      </c>
      <c r="S957" s="14">
        <f t="shared" si="44"/>
        <v>42626.295138888891</v>
      </c>
    </row>
    <row r="958" spans="1:19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8320</v>
      </c>
      <c r="P958" t="s">
        <v>8322</v>
      </c>
      <c r="Q958">
        <f t="shared" si="42"/>
        <v>50.65</v>
      </c>
      <c r="R958" s="14">
        <f t="shared" si="43"/>
        <v>42060.913877314815</v>
      </c>
      <c r="S958" s="14">
        <f t="shared" si="44"/>
        <v>42120.872210648144</v>
      </c>
    </row>
    <row r="959" spans="1:19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8320</v>
      </c>
      <c r="P959" t="s">
        <v>8322</v>
      </c>
      <c r="Q959">
        <f t="shared" si="42"/>
        <v>33.29</v>
      </c>
      <c r="R959" s="14">
        <f t="shared" si="43"/>
        <v>42660.552465277782</v>
      </c>
      <c r="S959" s="14">
        <f t="shared" si="44"/>
        <v>42691.594131944439</v>
      </c>
    </row>
    <row r="960" spans="1:19" ht="58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8320</v>
      </c>
      <c r="P960" t="s">
        <v>8322</v>
      </c>
      <c r="Q960">
        <f t="shared" si="42"/>
        <v>51.82</v>
      </c>
      <c r="R960" s="14">
        <f t="shared" si="43"/>
        <v>42082.802812499998</v>
      </c>
      <c r="S960" s="14">
        <f t="shared" si="44"/>
        <v>42104.207638888889</v>
      </c>
    </row>
    <row r="961" spans="1:19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8320</v>
      </c>
      <c r="P961" t="s">
        <v>8322</v>
      </c>
      <c r="Q961">
        <f t="shared" si="42"/>
        <v>113.63</v>
      </c>
      <c r="R961" s="14">
        <f t="shared" si="43"/>
        <v>41993.174363425926</v>
      </c>
      <c r="S961" s="14">
        <f t="shared" si="44"/>
        <v>42023.174363425926</v>
      </c>
    </row>
    <row r="962" spans="1:19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8320</v>
      </c>
      <c r="P962" t="s">
        <v>8322</v>
      </c>
      <c r="Q962">
        <f t="shared" si="42"/>
        <v>136.46</v>
      </c>
      <c r="R962" s="14">
        <f t="shared" si="43"/>
        <v>42766.626793981486</v>
      </c>
      <c r="S962" s="14">
        <f t="shared" si="44"/>
        <v>42808.585127314815</v>
      </c>
    </row>
    <row r="963" spans="1:19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8320</v>
      </c>
      <c r="P963" t="s">
        <v>8322</v>
      </c>
      <c r="Q963">
        <f t="shared" ref="Q963:Q1026" si="45">IFERROR(ROUND(E963/L963,2),0)</f>
        <v>364.35</v>
      </c>
      <c r="R963" s="14">
        <f t="shared" ref="R963:R1026" si="46">(((J963/60)/60)/24)+DATE(1970,1,1)</f>
        <v>42740.693692129629</v>
      </c>
      <c r="S963" s="14">
        <f t="shared" ref="S963:S1026" si="47">(((I963/60)/60)/24)+DATE(1970,1,1)</f>
        <v>42786.791666666672</v>
      </c>
    </row>
    <row r="964" spans="1:19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8320</v>
      </c>
      <c r="P964" t="s">
        <v>8322</v>
      </c>
      <c r="Q964">
        <f t="shared" si="45"/>
        <v>19.239999999999998</v>
      </c>
      <c r="R964" s="14">
        <f t="shared" si="46"/>
        <v>42373.712418981479</v>
      </c>
      <c r="S964" s="14">
        <f t="shared" si="47"/>
        <v>42411.712418981479</v>
      </c>
    </row>
    <row r="965" spans="1:19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8320</v>
      </c>
      <c r="P965" t="s">
        <v>8322</v>
      </c>
      <c r="Q965">
        <f t="shared" si="45"/>
        <v>41.89</v>
      </c>
      <c r="R965" s="14">
        <f t="shared" si="46"/>
        <v>42625.635636574079</v>
      </c>
      <c r="S965" s="14">
        <f t="shared" si="47"/>
        <v>42660.635636574079</v>
      </c>
    </row>
    <row r="966" spans="1:19" ht="58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8320</v>
      </c>
      <c r="P966" t="s">
        <v>8322</v>
      </c>
      <c r="Q966">
        <f t="shared" si="45"/>
        <v>30.31</v>
      </c>
      <c r="R966" s="14">
        <f t="shared" si="46"/>
        <v>42208.628692129627</v>
      </c>
      <c r="S966" s="14">
        <f t="shared" si="47"/>
        <v>42248.628692129627</v>
      </c>
    </row>
    <row r="967" spans="1:19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8320</v>
      </c>
      <c r="P967" t="s">
        <v>8322</v>
      </c>
      <c r="Q967">
        <f t="shared" si="45"/>
        <v>49.67</v>
      </c>
      <c r="R967" s="14">
        <f t="shared" si="46"/>
        <v>42637.016736111109</v>
      </c>
      <c r="S967" s="14">
        <f t="shared" si="47"/>
        <v>42669.165972222225</v>
      </c>
    </row>
    <row r="968" spans="1:19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8320</v>
      </c>
      <c r="P968" t="s">
        <v>8322</v>
      </c>
      <c r="Q968">
        <f t="shared" si="45"/>
        <v>59.2</v>
      </c>
      <c r="R968" s="14">
        <f t="shared" si="46"/>
        <v>42619.635787037041</v>
      </c>
      <c r="S968" s="14">
        <f t="shared" si="47"/>
        <v>42649.635787037041</v>
      </c>
    </row>
    <row r="969" spans="1:19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8320</v>
      </c>
      <c r="P969" t="s">
        <v>8322</v>
      </c>
      <c r="Q969">
        <f t="shared" si="45"/>
        <v>43.98</v>
      </c>
      <c r="R969" s="14">
        <f t="shared" si="46"/>
        <v>42422.254328703704</v>
      </c>
      <c r="S969" s="14">
        <f t="shared" si="47"/>
        <v>42482.21266203704</v>
      </c>
    </row>
    <row r="970" spans="1:19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8320</v>
      </c>
      <c r="P970" t="s">
        <v>8322</v>
      </c>
      <c r="Q970">
        <f t="shared" si="45"/>
        <v>26.5</v>
      </c>
      <c r="R970" s="14">
        <f t="shared" si="46"/>
        <v>41836.847615740742</v>
      </c>
      <c r="S970" s="14">
        <f t="shared" si="47"/>
        <v>41866.847615740742</v>
      </c>
    </row>
    <row r="971" spans="1:19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8320</v>
      </c>
      <c r="P971" t="s">
        <v>8322</v>
      </c>
      <c r="Q971">
        <f t="shared" si="45"/>
        <v>1272.73</v>
      </c>
      <c r="R971" s="14">
        <f t="shared" si="46"/>
        <v>42742.30332175926</v>
      </c>
      <c r="S971" s="14">
        <f t="shared" si="47"/>
        <v>42775.30332175926</v>
      </c>
    </row>
    <row r="972" spans="1:19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8320</v>
      </c>
      <c r="P972" t="s">
        <v>8322</v>
      </c>
      <c r="Q972">
        <f t="shared" si="45"/>
        <v>164</v>
      </c>
      <c r="R972" s="14">
        <f t="shared" si="46"/>
        <v>42721.220520833333</v>
      </c>
      <c r="S972" s="14">
        <f t="shared" si="47"/>
        <v>42758.207638888889</v>
      </c>
    </row>
    <row r="973" spans="1:19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8320</v>
      </c>
      <c r="P973" t="s">
        <v>8322</v>
      </c>
      <c r="Q973">
        <f t="shared" si="45"/>
        <v>45.2</v>
      </c>
      <c r="R973" s="14">
        <f t="shared" si="46"/>
        <v>42111.709027777775</v>
      </c>
      <c r="S973" s="14">
        <f t="shared" si="47"/>
        <v>42156.709027777775</v>
      </c>
    </row>
    <row r="974" spans="1:19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8320</v>
      </c>
      <c r="P974" t="s">
        <v>8322</v>
      </c>
      <c r="Q974">
        <f t="shared" si="45"/>
        <v>153.88999999999999</v>
      </c>
      <c r="R974" s="14">
        <f t="shared" si="46"/>
        <v>41856.865717592591</v>
      </c>
      <c r="S974" s="14">
        <f t="shared" si="47"/>
        <v>41886.290972222225</v>
      </c>
    </row>
    <row r="975" spans="1:19" ht="58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8320</v>
      </c>
      <c r="P975" t="s">
        <v>8322</v>
      </c>
      <c r="Q975">
        <f t="shared" si="45"/>
        <v>51.38</v>
      </c>
      <c r="R975" s="14">
        <f t="shared" si="46"/>
        <v>42257.014965277776</v>
      </c>
      <c r="S975" s="14">
        <f t="shared" si="47"/>
        <v>42317.056631944448</v>
      </c>
    </row>
    <row r="976" spans="1:19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8320</v>
      </c>
      <c r="P976" t="s">
        <v>8322</v>
      </c>
      <c r="Q976">
        <f t="shared" si="45"/>
        <v>93.33</v>
      </c>
      <c r="R976" s="14">
        <f t="shared" si="46"/>
        <v>42424.749490740738</v>
      </c>
      <c r="S976" s="14">
        <f t="shared" si="47"/>
        <v>42454.707824074074</v>
      </c>
    </row>
    <row r="977" spans="1:19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8320</v>
      </c>
      <c r="P977" t="s">
        <v>8322</v>
      </c>
      <c r="Q977">
        <f t="shared" si="45"/>
        <v>108.63</v>
      </c>
      <c r="R977" s="14">
        <f t="shared" si="46"/>
        <v>42489.696585648147</v>
      </c>
      <c r="S977" s="14">
        <f t="shared" si="47"/>
        <v>42549.696585648147</v>
      </c>
    </row>
    <row r="978" spans="1:19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8320</v>
      </c>
      <c r="P978" t="s">
        <v>8322</v>
      </c>
      <c r="Q978">
        <f t="shared" si="45"/>
        <v>160.5</v>
      </c>
      <c r="R978" s="14">
        <f t="shared" si="46"/>
        <v>42185.058993055558</v>
      </c>
      <c r="S978" s="14">
        <f t="shared" si="47"/>
        <v>42230.058993055558</v>
      </c>
    </row>
    <row r="979" spans="1:19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8320</v>
      </c>
      <c r="P979" t="s">
        <v>8322</v>
      </c>
      <c r="Q979">
        <f t="shared" si="45"/>
        <v>75.75</v>
      </c>
      <c r="R979" s="14">
        <f t="shared" si="46"/>
        <v>42391.942094907412</v>
      </c>
      <c r="S979" s="14">
        <f t="shared" si="47"/>
        <v>42421.942094907412</v>
      </c>
    </row>
    <row r="980" spans="1:19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8320</v>
      </c>
      <c r="P980" t="s">
        <v>8322</v>
      </c>
      <c r="Q980">
        <f t="shared" si="45"/>
        <v>790.84</v>
      </c>
      <c r="R980" s="14">
        <f t="shared" si="46"/>
        <v>42395.309039351851</v>
      </c>
      <c r="S980" s="14">
        <f t="shared" si="47"/>
        <v>42425.309039351851</v>
      </c>
    </row>
    <row r="981" spans="1:19" ht="58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8320</v>
      </c>
      <c r="P981" t="s">
        <v>8322</v>
      </c>
      <c r="Q981">
        <f t="shared" si="45"/>
        <v>301.94</v>
      </c>
      <c r="R981" s="14">
        <f t="shared" si="46"/>
        <v>42506.416990740734</v>
      </c>
      <c r="S981" s="14">
        <f t="shared" si="47"/>
        <v>42541.790972222225</v>
      </c>
    </row>
    <row r="982" spans="1:19" ht="58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8320</v>
      </c>
      <c r="P982" t="s">
        <v>8322</v>
      </c>
      <c r="Q982">
        <f t="shared" si="45"/>
        <v>47.94</v>
      </c>
      <c r="R982" s="14">
        <f t="shared" si="46"/>
        <v>41928.904189814813</v>
      </c>
      <c r="S982" s="14">
        <f t="shared" si="47"/>
        <v>41973.945856481485</v>
      </c>
    </row>
    <row r="983" spans="1:19" ht="58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8320</v>
      </c>
      <c r="P983" t="s">
        <v>8322</v>
      </c>
      <c r="Q983">
        <f t="shared" si="45"/>
        <v>2.75</v>
      </c>
      <c r="R983" s="14">
        <f t="shared" si="46"/>
        <v>41830.947013888886</v>
      </c>
      <c r="S983" s="14">
        <f t="shared" si="47"/>
        <v>41860.947013888886</v>
      </c>
    </row>
    <row r="984" spans="1:19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8320</v>
      </c>
      <c r="P984" t="s">
        <v>8322</v>
      </c>
      <c r="Q984">
        <f t="shared" si="45"/>
        <v>1</v>
      </c>
      <c r="R984" s="14">
        <f t="shared" si="46"/>
        <v>42615.753310185188</v>
      </c>
      <c r="S984" s="14">
        <f t="shared" si="47"/>
        <v>42645.753310185188</v>
      </c>
    </row>
    <row r="985" spans="1:19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8320</v>
      </c>
      <c r="P985" t="s">
        <v>8322</v>
      </c>
      <c r="Q985">
        <f t="shared" si="45"/>
        <v>171.79</v>
      </c>
      <c r="R985" s="14">
        <f t="shared" si="46"/>
        <v>42574.667650462965</v>
      </c>
      <c r="S985" s="14">
        <f t="shared" si="47"/>
        <v>42605.870833333334</v>
      </c>
    </row>
    <row r="986" spans="1:19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8320</v>
      </c>
      <c r="P986" t="s">
        <v>8322</v>
      </c>
      <c r="Q986">
        <f t="shared" si="45"/>
        <v>35.33</v>
      </c>
      <c r="R986" s="14">
        <f t="shared" si="46"/>
        <v>42061.11583333333</v>
      </c>
      <c r="S986" s="14">
        <f t="shared" si="47"/>
        <v>42091.074166666673</v>
      </c>
    </row>
    <row r="987" spans="1:19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8320</v>
      </c>
      <c r="P987" t="s">
        <v>8322</v>
      </c>
      <c r="Q987">
        <f t="shared" si="45"/>
        <v>82.09</v>
      </c>
      <c r="R987" s="14">
        <f t="shared" si="46"/>
        <v>42339.967708333337</v>
      </c>
      <c r="S987" s="14">
        <f t="shared" si="47"/>
        <v>42369.958333333328</v>
      </c>
    </row>
    <row r="988" spans="1:19" ht="58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8320</v>
      </c>
      <c r="P988" t="s">
        <v>8322</v>
      </c>
      <c r="Q988">
        <f t="shared" si="45"/>
        <v>110.87</v>
      </c>
      <c r="R988" s="14">
        <f t="shared" si="46"/>
        <v>42324.767361111109</v>
      </c>
      <c r="S988" s="14">
        <f t="shared" si="47"/>
        <v>42379</v>
      </c>
    </row>
    <row r="989" spans="1:19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8320</v>
      </c>
      <c r="P989" t="s">
        <v>8322</v>
      </c>
      <c r="Q989">
        <f t="shared" si="45"/>
        <v>161.22</v>
      </c>
      <c r="R989" s="14">
        <f t="shared" si="46"/>
        <v>41773.294560185182</v>
      </c>
      <c r="S989" s="14">
        <f t="shared" si="47"/>
        <v>41813.294560185182</v>
      </c>
    </row>
    <row r="990" spans="1:19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8320</v>
      </c>
      <c r="P990" t="s">
        <v>8322</v>
      </c>
      <c r="Q990">
        <f t="shared" si="45"/>
        <v>0</v>
      </c>
      <c r="R990" s="14">
        <f t="shared" si="46"/>
        <v>42614.356770833328</v>
      </c>
      <c r="S990" s="14">
        <f t="shared" si="47"/>
        <v>42644.356770833328</v>
      </c>
    </row>
    <row r="991" spans="1:19" ht="29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8320</v>
      </c>
      <c r="P991" t="s">
        <v>8322</v>
      </c>
      <c r="Q991">
        <f t="shared" si="45"/>
        <v>52.41</v>
      </c>
      <c r="R991" s="14">
        <f t="shared" si="46"/>
        <v>42611.933969907404</v>
      </c>
      <c r="S991" s="14">
        <f t="shared" si="47"/>
        <v>42641.933969907404</v>
      </c>
    </row>
    <row r="992" spans="1:19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8320</v>
      </c>
      <c r="P992" t="s">
        <v>8322</v>
      </c>
      <c r="Q992">
        <f t="shared" si="45"/>
        <v>13</v>
      </c>
      <c r="R992" s="14">
        <f t="shared" si="46"/>
        <v>41855.784305555557</v>
      </c>
      <c r="S992" s="14">
        <f t="shared" si="47"/>
        <v>41885.784305555557</v>
      </c>
    </row>
    <row r="993" spans="1:19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8320</v>
      </c>
      <c r="P993" t="s">
        <v>8322</v>
      </c>
      <c r="Q993">
        <f t="shared" si="45"/>
        <v>30.29</v>
      </c>
      <c r="R993" s="14">
        <f t="shared" si="46"/>
        <v>42538.75680555556</v>
      </c>
      <c r="S993" s="14">
        <f t="shared" si="47"/>
        <v>42563.785416666666</v>
      </c>
    </row>
    <row r="994" spans="1:19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8320</v>
      </c>
      <c r="P994" t="s">
        <v>8322</v>
      </c>
      <c r="Q994">
        <f t="shared" si="45"/>
        <v>116.75</v>
      </c>
      <c r="R994" s="14">
        <f t="shared" si="46"/>
        <v>42437.924988425926</v>
      </c>
      <c r="S994" s="14">
        <f t="shared" si="47"/>
        <v>42497.883321759262</v>
      </c>
    </row>
    <row r="995" spans="1:19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8320</v>
      </c>
      <c r="P995" t="s">
        <v>8322</v>
      </c>
      <c r="Q995">
        <f t="shared" si="45"/>
        <v>89.6</v>
      </c>
      <c r="R995" s="14">
        <f t="shared" si="46"/>
        <v>42652.964907407411</v>
      </c>
      <c r="S995" s="14">
        <f t="shared" si="47"/>
        <v>42686.208333333328</v>
      </c>
    </row>
    <row r="996" spans="1:19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8320</v>
      </c>
      <c r="P996" t="s">
        <v>8322</v>
      </c>
      <c r="Q996">
        <f t="shared" si="45"/>
        <v>424.45</v>
      </c>
      <c r="R996" s="14">
        <f t="shared" si="46"/>
        <v>41921.263078703705</v>
      </c>
      <c r="S996" s="14">
        <f t="shared" si="47"/>
        <v>41973.957638888889</v>
      </c>
    </row>
    <row r="997" spans="1:19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8320</v>
      </c>
      <c r="P997" t="s">
        <v>8322</v>
      </c>
      <c r="Q997">
        <f t="shared" si="45"/>
        <v>80.67</v>
      </c>
      <c r="R997" s="14">
        <f t="shared" si="46"/>
        <v>41947.940740740742</v>
      </c>
      <c r="S997" s="14">
        <f t="shared" si="47"/>
        <v>41972.666666666672</v>
      </c>
    </row>
    <row r="998" spans="1:19" ht="43.5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8320</v>
      </c>
      <c r="P998" t="s">
        <v>8322</v>
      </c>
      <c r="Q998">
        <f t="shared" si="45"/>
        <v>13</v>
      </c>
      <c r="R998" s="14">
        <f t="shared" si="46"/>
        <v>41817.866435185184</v>
      </c>
      <c r="S998" s="14">
        <f t="shared" si="47"/>
        <v>41847.643750000003</v>
      </c>
    </row>
    <row r="999" spans="1:19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8320</v>
      </c>
      <c r="P999" t="s">
        <v>8322</v>
      </c>
      <c r="Q999">
        <f t="shared" si="45"/>
        <v>8.1300000000000008</v>
      </c>
      <c r="R999" s="14">
        <f t="shared" si="46"/>
        <v>41941.10297453704</v>
      </c>
      <c r="S999" s="14">
        <f t="shared" si="47"/>
        <v>41971.144641203704</v>
      </c>
    </row>
    <row r="1000" spans="1:19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8320</v>
      </c>
      <c r="P1000" t="s">
        <v>8322</v>
      </c>
      <c r="Q1000">
        <f t="shared" si="45"/>
        <v>153.43</v>
      </c>
      <c r="R1000" s="14">
        <f t="shared" si="46"/>
        <v>42282.168993055559</v>
      </c>
      <c r="S1000" s="14">
        <f t="shared" si="47"/>
        <v>42327.210659722223</v>
      </c>
    </row>
    <row r="1001" spans="1:19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8320</v>
      </c>
      <c r="P1001" t="s">
        <v>8322</v>
      </c>
      <c r="Q1001">
        <f t="shared" si="45"/>
        <v>292.08</v>
      </c>
      <c r="R1001" s="14">
        <f t="shared" si="46"/>
        <v>41926.29965277778</v>
      </c>
      <c r="S1001" s="14">
        <f t="shared" si="47"/>
        <v>41956.334722222222</v>
      </c>
    </row>
    <row r="1002" spans="1:19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8320</v>
      </c>
      <c r="P1002" t="s">
        <v>8322</v>
      </c>
      <c r="Q1002">
        <f t="shared" si="45"/>
        <v>3304</v>
      </c>
      <c r="R1002" s="14">
        <f t="shared" si="46"/>
        <v>42749.059722222228</v>
      </c>
      <c r="S1002" s="14">
        <f t="shared" si="47"/>
        <v>42809.018055555556</v>
      </c>
    </row>
    <row r="1003" spans="1:19" ht="58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8320</v>
      </c>
      <c r="P1003" t="s">
        <v>8322</v>
      </c>
      <c r="Q1003">
        <f t="shared" si="45"/>
        <v>1300</v>
      </c>
      <c r="R1003" s="14">
        <f t="shared" si="46"/>
        <v>42720.720057870371</v>
      </c>
      <c r="S1003" s="14">
        <f t="shared" si="47"/>
        <v>42765.720057870371</v>
      </c>
    </row>
    <row r="1004" spans="1:19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8320</v>
      </c>
      <c r="P1004" t="s">
        <v>8322</v>
      </c>
      <c r="Q1004">
        <f t="shared" si="45"/>
        <v>134.55000000000001</v>
      </c>
      <c r="R1004" s="14">
        <f t="shared" si="46"/>
        <v>42325.684189814812</v>
      </c>
      <c r="S1004" s="14">
        <f t="shared" si="47"/>
        <v>42355.249305555553</v>
      </c>
    </row>
    <row r="1005" spans="1:19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8320</v>
      </c>
      <c r="P1005" t="s">
        <v>8322</v>
      </c>
      <c r="Q1005">
        <f t="shared" si="45"/>
        <v>214.07</v>
      </c>
      <c r="R1005" s="14">
        <f t="shared" si="46"/>
        <v>42780.709039351852</v>
      </c>
      <c r="S1005" s="14">
        <f t="shared" si="47"/>
        <v>42810.667372685188</v>
      </c>
    </row>
    <row r="1006" spans="1:19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8320</v>
      </c>
      <c r="P1006" t="s">
        <v>8322</v>
      </c>
      <c r="Q1006">
        <f t="shared" si="45"/>
        <v>216.34</v>
      </c>
      <c r="R1006" s="14">
        <f t="shared" si="46"/>
        <v>42388.708645833336</v>
      </c>
      <c r="S1006" s="14">
        <f t="shared" si="47"/>
        <v>42418.708645833336</v>
      </c>
    </row>
    <row r="1007" spans="1:19" ht="43.5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8320</v>
      </c>
      <c r="P1007" t="s">
        <v>8322</v>
      </c>
      <c r="Q1007">
        <f t="shared" si="45"/>
        <v>932.31</v>
      </c>
      <c r="R1007" s="14">
        <f t="shared" si="46"/>
        <v>42276.624803240738</v>
      </c>
      <c r="S1007" s="14">
        <f t="shared" si="47"/>
        <v>42307.624803240738</v>
      </c>
    </row>
    <row r="1008" spans="1:19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8320</v>
      </c>
      <c r="P1008" t="s">
        <v>8322</v>
      </c>
      <c r="Q1008">
        <f t="shared" si="45"/>
        <v>29.25</v>
      </c>
      <c r="R1008" s="14">
        <f t="shared" si="46"/>
        <v>41977.040185185186</v>
      </c>
      <c r="S1008" s="14">
        <f t="shared" si="47"/>
        <v>41985.299305555556</v>
      </c>
    </row>
    <row r="1009" spans="1:19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8320</v>
      </c>
      <c r="P1009" t="s">
        <v>8322</v>
      </c>
      <c r="Q1009">
        <f t="shared" si="45"/>
        <v>174.95</v>
      </c>
      <c r="R1009" s="14">
        <f t="shared" si="46"/>
        <v>42676.583599537036</v>
      </c>
      <c r="S1009" s="14">
        <f t="shared" si="47"/>
        <v>42718.6252662037</v>
      </c>
    </row>
    <row r="1010" spans="1:19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8320</v>
      </c>
      <c r="P1010" t="s">
        <v>8322</v>
      </c>
      <c r="Q1010">
        <f t="shared" si="45"/>
        <v>250</v>
      </c>
      <c r="R1010" s="14">
        <f t="shared" si="46"/>
        <v>42702.809201388889</v>
      </c>
      <c r="S1010" s="14">
        <f t="shared" si="47"/>
        <v>42732.809201388889</v>
      </c>
    </row>
    <row r="1011" spans="1:19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8320</v>
      </c>
      <c r="P1011" t="s">
        <v>8322</v>
      </c>
      <c r="Q1011">
        <f t="shared" si="45"/>
        <v>65</v>
      </c>
      <c r="R1011" s="14">
        <f t="shared" si="46"/>
        <v>42510.604699074072</v>
      </c>
      <c r="S1011" s="14">
        <f t="shared" si="47"/>
        <v>42540.604699074072</v>
      </c>
    </row>
    <row r="1012" spans="1:19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8320</v>
      </c>
      <c r="P1012" t="s">
        <v>8322</v>
      </c>
      <c r="Q1012">
        <f t="shared" si="45"/>
        <v>55</v>
      </c>
      <c r="R1012" s="14">
        <f t="shared" si="46"/>
        <v>42561.829421296294</v>
      </c>
      <c r="S1012" s="14">
        <f t="shared" si="47"/>
        <v>42618.124305555553</v>
      </c>
    </row>
    <row r="1013" spans="1:19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8320</v>
      </c>
      <c r="P1013" t="s">
        <v>8322</v>
      </c>
      <c r="Q1013">
        <f t="shared" si="45"/>
        <v>75</v>
      </c>
      <c r="R1013" s="14">
        <f t="shared" si="46"/>
        <v>41946.898090277777</v>
      </c>
      <c r="S1013" s="14">
        <f t="shared" si="47"/>
        <v>41991.898090277777</v>
      </c>
    </row>
    <row r="1014" spans="1:19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8320</v>
      </c>
      <c r="P1014" t="s">
        <v>8322</v>
      </c>
      <c r="Q1014">
        <f t="shared" si="45"/>
        <v>1389.36</v>
      </c>
      <c r="R1014" s="14">
        <f t="shared" si="46"/>
        <v>42714.440416666665</v>
      </c>
      <c r="S1014" s="14">
        <f t="shared" si="47"/>
        <v>42759.440416666665</v>
      </c>
    </row>
    <row r="1015" spans="1:19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8320</v>
      </c>
      <c r="P1015" t="s">
        <v>8322</v>
      </c>
      <c r="Q1015">
        <f t="shared" si="45"/>
        <v>95.91</v>
      </c>
      <c r="R1015" s="14">
        <f t="shared" si="46"/>
        <v>42339.833981481483</v>
      </c>
      <c r="S1015" s="14">
        <f t="shared" si="47"/>
        <v>42367.833333333328</v>
      </c>
    </row>
    <row r="1016" spans="1:19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8320</v>
      </c>
      <c r="P1016" t="s">
        <v>8322</v>
      </c>
      <c r="Q1016">
        <f t="shared" si="45"/>
        <v>191.25</v>
      </c>
      <c r="R1016" s="14">
        <f t="shared" si="46"/>
        <v>41955.002488425926</v>
      </c>
      <c r="S1016" s="14">
        <f t="shared" si="47"/>
        <v>42005.002488425926</v>
      </c>
    </row>
    <row r="1017" spans="1:19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8320</v>
      </c>
      <c r="P1017" t="s">
        <v>8322</v>
      </c>
      <c r="Q1017">
        <f t="shared" si="45"/>
        <v>40</v>
      </c>
      <c r="R1017" s="14">
        <f t="shared" si="46"/>
        <v>42303.878414351857</v>
      </c>
      <c r="S1017" s="14">
        <f t="shared" si="47"/>
        <v>42333.920081018514</v>
      </c>
    </row>
    <row r="1018" spans="1:19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8320</v>
      </c>
      <c r="P1018" t="s">
        <v>8322</v>
      </c>
      <c r="Q1018">
        <f t="shared" si="45"/>
        <v>74.790000000000006</v>
      </c>
      <c r="R1018" s="14">
        <f t="shared" si="46"/>
        <v>42422.107129629629</v>
      </c>
      <c r="S1018" s="14">
        <f t="shared" si="47"/>
        <v>42467.065462962957</v>
      </c>
    </row>
    <row r="1019" spans="1:19" ht="58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8320</v>
      </c>
      <c r="P1019" t="s">
        <v>8322</v>
      </c>
      <c r="Q1019">
        <f t="shared" si="45"/>
        <v>161.12</v>
      </c>
      <c r="R1019" s="14">
        <f t="shared" si="46"/>
        <v>42289.675173611111</v>
      </c>
      <c r="S1019" s="14">
        <f t="shared" si="47"/>
        <v>42329.716840277775</v>
      </c>
    </row>
    <row r="1020" spans="1:19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8320</v>
      </c>
      <c r="P1020" t="s">
        <v>8322</v>
      </c>
      <c r="Q1020">
        <f t="shared" si="45"/>
        <v>88.71</v>
      </c>
      <c r="R1020" s="14">
        <f t="shared" si="46"/>
        <v>42535.492280092592</v>
      </c>
      <c r="S1020" s="14">
        <f t="shared" si="47"/>
        <v>42565.492280092592</v>
      </c>
    </row>
    <row r="1021" spans="1:19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8320</v>
      </c>
      <c r="P1021" t="s">
        <v>8322</v>
      </c>
      <c r="Q1021">
        <f t="shared" si="45"/>
        <v>53.25</v>
      </c>
      <c r="R1021" s="14">
        <f t="shared" si="46"/>
        <v>42009.973946759259</v>
      </c>
      <c r="S1021" s="14">
        <f t="shared" si="47"/>
        <v>42039.973946759259</v>
      </c>
    </row>
    <row r="1022" spans="1:19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8326</v>
      </c>
      <c r="P1022" t="s">
        <v>8331</v>
      </c>
      <c r="Q1022">
        <f t="shared" si="45"/>
        <v>106.2</v>
      </c>
      <c r="R1022" s="14">
        <f t="shared" si="46"/>
        <v>42127.069548611107</v>
      </c>
      <c r="S1022" s="14">
        <f t="shared" si="47"/>
        <v>42157.032638888893</v>
      </c>
    </row>
    <row r="1023" spans="1:19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8326</v>
      </c>
      <c r="P1023" t="s">
        <v>8331</v>
      </c>
      <c r="Q1023">
        <f t="shared" si="45"/>
        <v>22.08</v>
      </c>
      <c r="R1023" s="14">
        <f t="shared" si="46"/>
        <v>42271.251979166671</v>
      </c>
      <c r="S1023" s="14">
        <f t="shared" si="47"/>
        <v>42294.166666666672</v>
      </c>
    </row>
    <row r="1024" spans="1:19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8326</v>
      </c>
      <c r="P1024" t="s">
        <v>8331</v>
      </c>
      <c r="Q1024">
        <f t="shared" si="45"/>
        <v>31.05</v>
      </c>
      <c r="R1024" s="14">
        <f t="shared" si="46"/>
        <v>42111.646724537044</v>
      </c>
      <c r="S1024" s="14">
        <f t="shared" si="47"/>
        <v>42141.646724537044</v>
      </c>
    </row>
    <row r="1025" spans="1:19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8326</v>
      </c>
      <c r="P1025" t="s">
        <v>8331</v>
      </c>
      <c r="Q1025">
        <f t="shared" si="45"/>
        <v>36.21</v>
      </c>
      <c r="R1025" s="14">
        <f t="shared" si="46"/>
        <v>42145.919687500005</v>
      </c>
      <c r="S1025" s="14">
        <f t="shared" si="47"/>
        <v>42175.919687500005</v>
      </c>
    </row>
    <row r="1026" spans="1:19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8326</v>
      </c>
      <c r="P1026" t="s">
        <v>8331</v>
      </c>
      <c r="Q1026">
        <f t="shared" si="45"/>
        <v>388.98</v>
      </c>
      <c r="R1026" s="14">
        <f t="shared" si="46"/>
        <v>42370.580590277779</v>
      </c>
      <c r="S1026" s="14">
        <f t="shared" si="47"/>
        <v>42400.580590277779</v>
      </c>
    </row>
    <row r="1027" spans="1:19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8326</v>
      </c>
      <c r="P1027" t="s">
        <v>8331</v>
      </c>
      <c r="Q1027">
        <f t="shared" ref="Q1027:Q1090" si="48">IFERROR(ROUND(E1027/L1027,2),0)</f>
        <v>71.849999999999994</v>
      </c>
      <c r="R1027" s="14">
        <f t="shared" ref="R1027:R1090" si="49">(((J1027/60)/60)/24)+DATE(1970,1,1)</f>
        <v>42049.833761574075</v>
      </c>
      <c r="S1027" s="14">
        <f t="shared" ref="S1027:S1090" si="50">(((I1027/60)/60)/24)+DATE(1970,1,1)</f>
        <v>42079.792094907403</v>
      </c>
    </row>
    <row r="1028" spans="1:19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8326</v>
      </c>
      <c r="P1028" t="s">
        <v>8331</v>
      </c>
      <c r="Q1028">
        <f t="shared" si="48"/>
        <v>57.38</v>
      </c>
      <c r="R1028" s="14">
        <f t="shared" si="49"/>
        <v>42426.407592592594</v>
      </c>
      <c r="S1028" s="14">
        <f t="shared" si="50"/>
        <v>42460.365925925929</v>
      </c>
    </row>
    <row r="1029" spans="1:19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8326</v>
      </c>
      <c r="P1029" t="s">
        <v>8331</v>
      </c>
      <c r="Q1029">
        <f t="shared" si="48"/>
        <v>69.67</v>
      </c>
      <c r="R1029" s="14">
        <f t="shared" si="49"/>
        <v>41905.034108796295</v>
      </c>
      <c r="S1029" s="14">
        <f t="shared" si="50"/>
        <v>41935.034108796295</v>
      </c>
    </row>
    <row r="1030" spans="1:19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8326</v>
      </c>
      <c r="P1030" t="s">
        <v>8331</v>
      </c>
      <c r="Q1030">
        <f t="shared" si="48"/>
        <v>45.99</v>
      </c>
      <c r="R1030" s="14">
        <f t="shared" si="49"/>
        <v>42755.627372685187</v>
      </c>
      <c r="S1030" s="14">
        <f t="shared" si="50"/>
        <v>42800.833333333328</v>
      </c>
    </row>
    <row r="1031" spans="1:19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8326</v>
      </c>
      <c r="P1031" t="s">
        <v>8331</v>
      </c>
      <c r="Q1031">
        <f t="shared" si="48"/>
        <v>79.260000000000005</v>
      </c>
      <c r="R1031" s="14">
        <f t="shared" si="49"/>
        <v>42044.711886574078</v>
      </c>
      <c r="S1031" s="14">
        <f t="shared" si="50"/>
        <v>42098.915972222225</v>
      </c>
    </row>
    <row r="1032" spans="1:19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8326</v>
      </c>
      <c r="P1032" t="s">
        <v>8331</v>
      </c>
      <c r="Q1032">
        <f t="shared" si="48"/>
        <v>43.03</v>
      </c>
      <c r="R1032" s="14">
        <f t="shared" si="49"/>
        <v>42611.483206018514</v>
      </c>
      <c r="S1032" s="14">
        <f t="shared" si="50"/>
        <v>42625.483206018514</v>
      </c>
    </row>
    <row r="1033" spans="1:19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8326</v>
      </c>
      <c r="P1033" t="s">
        <v>8331</v>
      </c>
      <c r="Q1033">
        <f t="shared" si="48"/>
        <v>108.48</v>
      </c>
      <c r="R1033" s="14">
        <f t="shared" si="49"/>
        <v>42324.764004629629</v>
      </c>
      <c r="S1033" s="14">
        <f t="shared" si="50"/>
        <v>42354.764004629629</v>
      </c>
    </row>
    <row r="1034" spans="1:19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8326</v>
      </c>
      <c r="P1034" t="s">
        <v>8331</v>
      </c>
      <c r="Q1034">
        <f t="shared" si="48"/>
        <v>61.03</v>
      </c>
      <c r="R1034" s="14">
        <f t="shared" si="49"/>
        <v>42514.666956018518</v>
      </c>
      <c r="S1034" s="14">
        <f t="shared" si="50"/>
        <v>42544.666956018518</v>
      </c>
    </row>
    <row r="1035" spans="1:19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8326</v>
      </c>
      <c r="P1035" t="s">
        <v>8331</v>
      </c>
      <c r="Q1035">
        <f t="shared" si="48"/>
        <v>50.59</v>
      </c>
      <c r="R1035" s="14">
        <f t="shared" si="49"/>
        <v>42688.732407407413</v>
      </c>
      <c r="S1035" s="14">
        <f t="shared" si="50"/>
        <v>42716.732407407413</v>
      </c>
    </row>
    <row r="1036" spans="1:19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8326</v>
      </c>
      <c r="P1036" t="s">
        <v>8331</v>
      </c>
      <c r="Q1036">
        <f t="shared" si="48"/>
        <v>39.159999999999997</v>
      </c>
      <c r="R1036" s="14">
        <f t="shared" si="49"/>
        <v>42555.166712962964</v>
      </c>
      <c r="S1036" s="14">
        <f t="shared" si="50"/>
        <v>42587.165972222225</v>
      </c>
    </row>
    <row r="1037" spans="1:19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8326</v>
      </c>
      <c r="P1037" t="s">
        <v>8331</v>
      </c>
      <c r="Q1037">
        <f t="shared" si="48"/>
        <v>65.16</v>
      </c>
      <c r="R1037" s="14">
        <f t="shared" si="49"/>
        <v>42016.641435185185</v>
      </c>
      <c r="S1037" s="14">
        <f t="shared" si="50"/>
        <v>42046.641435185185</v>
      </c>
    </row>
    <row r="1038" spans="1:19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8326</v>
      </c>
      <c r="P1038" t="s">
        <v>8331</v>
      </c>
      <c r="Q1038">
        <f t="shared" si="48"/>
        <v>23.96</v>
      </c>
      <c r="R1038" s="14">
        <f t="shared" si="49"/>
        <v>41249.448958333334</v>
      </c>
      <c r="S1038" s="14">
        <f t="shared" si="50"/>
        <v>41281.333333333336</v>
      </c>
    </row>
    <row r="1039" spans="1:19" ht="58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8326</v>
      </c>
      <c r="P1039" t="s">
        <v>8331</v>
      </c>
      <c r="Q1039">
        <f t="shared" si="48"/>
        <v>48.62</v>
      </c>
      <c r="R1039" s="14">
        <f t="shared" si="49"/>
        <v>42119.822476851856</v>
      </c>
      <c r="S1039" s="14">
        <f t="shared" si="50"/>
        <v>42142.208333333328</v>
      </c>
    </row>
    <row r="1040" spans="1:19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8326</v>
      </c>
      <c r="P1040" t="s">
        <v>8331</v>
      </c>
      <c r="Q1040">
        <f t="shared" si="48"/>
        <v>35.74</v>
      </c>
      <c r="R1040" s="14">
        <f t="shared" si="49"/>
        <v>42418.231747685189</v>
      </c>
      <c r="S1040" s="14">
        <f t="shared" si="50"/>
        <v>42448.190081018518</v>
      </c>
    </row>
    <row r="1041" spans="1:19" ht="58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8326</v>
      </c>
      <c r="P1041" t="s">
        <v>8331</v>
      </c>
      <c r="Q1041">
        <f t="shared" si="48"/>
        <v>21.37</v>
      </c>
      <c r="R1041" s="14">
        <f t="shared" si="49"/>
        <v>42692.109328703707</v>
      </c>
      <c r="S1041" s="14">
        <f t="shared" si="50"/>
        <v>42717.332638888889</v>
      </c>
    </row>
    <row r="1042" spans="1:19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8332</v>
      </c>
      <c r="P1042" t="s">
        <v>8333</v>
      </c>
      <c r="Q1042">
        <f t="shared" si="48"/>
        <v>250</v>
      </c>
      <c r="R1042" s="14">
        <f t="shared" si="49"/>
        <v>42579.708437499998</v>
      </c>
      <c r="S1042" s="14">
        <f t="shared" si="50"/>
        <v>42609.708437499998</v>
      </c>
    </row>
    <row r="1043" spans="1:19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8332</v>
      </c>
      <c r="P1043" t="s">
        <v>8333</v>
      </c>
      <c r="Q1043">
        <f t="shared" si="48"/>
        <v>0</v>
      </c>
      <c r="R1043" s="14">
        <f t="shared" si="49"/>
        <v>41831.060092592597</v>
      </c>
      <c r="S1043" s="14">
        <f t="shared" si="50"/>
        <v>41851.060092592597</v>
      </c>
    </row>
    <row r="1044" spans="1:19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8332</v>
      </c>
      <c r="P1044" t="s">
        <v>8333</v>
      </c>
      <c r="Q1044">
        <f t="shared" si="48"/>
        <v>10</v>
      </c>
      <c r="R1044" s="14">
        <f t="shared" si="49"/>
        <v>41851.696157407408</v>
      </c>
      <c r="S1044" s="14">
        <f t="shared" si="50"/>
        <v>41894.416666666664</v>
      </c>
    </row>
    <row r="1045" spans="1:19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8332</v>
      </c>
      <c r="P1045" t="s">
        <v>8333</v>
      </c>
      <c r="Q1045">
        <f t="shared" si="48"/>
        <v>29.24</v>
      </c>
      <c r="R1045" s="14">
        <f t="shared" si="49"/>
        <v>42114.252951388888</v>
      </c>
      <c r="S1045" s="14">
        <f t="shared" si="50"/>
        <v>42144.252951388888</v>
      </c>
    </row>
    <row r="1046" spans="1:19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8332</v>
      </c>
      <c r="P1046" t="s">
        <v>8333</v>
      </c>
      <c r="Q1046">
        <f t="shared" si="48"/>
        <v>3</v>
      </c>
      <c r="R1046" s="14">
        <f t="shared" si="49"/>
        <v>42011.925937499997</v>
      </c>
      <c r="S1046" s="14">
        <f t="shared" si="50"/>
        <v>42068.852083333331</v>
      </c>
    </row>
    <row r="1047" spans="1:19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8332</v>
      </c>
      <c r="P1047" t="s">
        <v>8333</v>
      </c>
      <c r="Q1047">
        <f t="shared" si="48"/>
        <v>33.25</v>
      </c>
      <c r="R1047" s="14">
        <f t="shared" si="49"/>
        <v>41844.874421296299</v>
      </c>
      <c r="S1047" s="14">
        <f t="shared" si="50"/>
        <v>41874.874421296299</v>
      </c>
    </row>
    <row r="1048" spans="1:19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8332</v>
      </c>
      <c r="P1048" t="s">
        <v>8333</v>
      </c>
      <c r="Q1048">
        <f t="shared" si="48"/>
        <v>0</v>
      </c>
      <c r="R1048" s="14">
        <f t="shared" si="49"/>
        <v>42319.851388888885</v>
      </c>
      <c r="S1048" s="14">
        <f t="shared" si="50"/>
        <v>42364.851388888885</v>
      </c>
    </row>
    <row r="1049" spans="1:19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8332</v>
      </c>
      <c r="P1049" t="s">
        <v>8333</v>
      </c>
      <c r="Q1049">
        <f t="shared" si="48"/>
        <v>1</v>
      </c>
      <c r="R1049" s="14">
        <f t="shared" si="49"/>
        <v>41918.818460648145</v>
      </c>
      <c r="S1049" s="14">
        <f t="shared" si="50"/>
        <v>41948.860127314816</v>
      </c>
    </row>
    <row r="1050" spans="1:19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8332</v>
      </c>
      <c r="P1050" t="s">
        <v>8333</v>
      </c>
      <c r="Q1050">
        <f t="shared" si="48"/>
        <v>53</v>
      </c>
      <c r="R1050" s="14">
        <f t="shared" si="49"/>
        <v>42598.053113425922</v>
      </c>
      <c r="S1050" s="14">
        <f t="shared" si="50"/>
        <v>42638.053113425922</v>
      </c>
    </row>
    <row r="1051" spans="1:19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8332</v>
      </c>
      <c r="P1051" t="s">
        <v>8333</v>
      </c>
      <c r="Q1051">
        <f t="shared" si="48"/>
        <v>0</v>
      </c>
      <c r="R1051" s="14">
        <f t="shared" si="49"/>
        <v>42382.431076388893</v>
      </c>
      <c r="S1051" s="14">
        <f t="shared" si="50"/>
        <v>42412.431076388893</v>
      </c>
    </row>
    <row r="1052" spans="1:19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8332</v>
      </c>
      <c r="P1052" t="s">
        <v>8333</v>
      </c>
      <c r="Q1052">
        <f t="shared" si="48"/>
        <v>0</v>
      </c>
      <c r="R1052" s="14">
        <f t="shared" si="49"/>
        <v>42231.7971875</v>
      </c>
      <c r="S1052" s="14">
        <f t="shared" si="50"/>
        <v>42261.7971875</v>
      </c>
    </row>
    <row r="1053" spans="1:19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8332</v>
      </c>
      <c r="P1053" t="s">
        <v>8333</v>
      </c>
      <c r="Q1053">
        <f t="shared" si="48"/>
        <v>0</v>
      </c>
      <c r="R1053" s="14">
        <f t="shared" si="49"/>
        <v>41850.014178240745</v>
      </c>
      <c r="S1053" s="14">
        <f t="shared" si="50"/>
        <v>41878.014178240745</v>
      </c>
    </row>
    <row r="1054" spans="1:19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8332</v>
      </c>
      <c r="P1054" t="s">
        <v>8333</v>
      </c>
      <c r="Q1054">
        <f t="shared" si="48"/>
        <v>0</v>
      </c>
      <c r="R1054" s="14">
        <f t="shared" si="49"/>
        <v>42483.797395833331</v>
      </c>
      <c r="S1054" s="14">
        <f t="shared" si="50"/>
        <v>42527.839583333334</v>
      </c>
    </row>
    <row r="1055" spans="1:19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8332</v>
      </c>
      <c r="P1055" t="s">
        <v>8333</v>
      </c>
      <c r="Q1055">
        <f t="shared" si="48"/>
        <v>15</v>
      </c>
      <c r="R1055" s="14">
        <f t="shared" si="49"/>
        <v>42775.172824074078</v>
      </c>
      <c r="S1055" s="14">
        <f t="shared" si="50"/>
        <v>42800.172824074078</v>
      </c>
    </row>
    <row r="1056" spans="1:19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8332</v>
      </c>
      <c r="P1056" t="s">
        <v>8333</v>
      </c>
      <c r="Q1056">
        <f t="shared" si="48"/>
        <v>0</v>
      </c>
      <c r="R1056" s="14">
        <f t="shared" si="49"/>
        <v>41831.851840277777</v>
      </c>
      <c r="S1056" s="14">
        <f t="shared" si="50"/>
        <v>41861.916666666664</v>
      </c>
    </row>
    <row r="1057" spans="1:19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8332</v>
      </c>
      <c r="P1057" t="s">
        <v>8333</v>
      </c>
      <c r="Q1057">
        <f t="shared" si="48"/>
        <v>0</v>
      </c>
      <c r="R1057" s="14">
        <f t="shared" si="49"/>
        <v>42406.992418981477</v>
      </c>
      <c r="S1057" s="14">
        <f t="shared" si="50"/>
        <v>42436.992418981477</v>
      </c>
    </row>
    <row r="1058" spans="1:19" ht="58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8332</v>
      </c>
      <c r="P1058" t="s">
        <v>8333</v>
      </c>
      <c r="Q1058">
        <f t="shared" si="48"/>
        <v>0</v>
      </c>
      <c r="R1058" s="14">
        <f t="shared" si="49"/>
        <v>42058.719641203701</v>
      </c>
      <c r="S1058" s="14">
        <f t="shared" si="50"/>
        <v>42118.677974537044</v>
      </c>
    </row>
    <row r="1059" spans="1:19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8332</v>
      </c>
      <c r="P1059" t="s">
        <v>8333</v>
      </c>
      <c r="Q1059">
        <f t="shared" si="48"/>
        <v>0</v>
      </c>
      <c r="R1059" s="14">
        <f t="shared" si="49"/>
        <v>42678.871331018512</v>
      </c>
      <c r="S1059" s="14">
        <f t="shared" si="50"/>
        <v>42708.912997685184</v>
      </c>
    </row>
    <row r="1060" spans="1:19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8332</v>
      </c>
      <c r="P1060" t="s">
        <v>8333</v>
      </c>
      <c r="Q1060">
        <f t="shared" si="48"/>
        <v>0</v>
      </c>
      <c r="R1060" s="14">
        <f t="shared" si="49"/>
        <v>42047.900960648149</v>
      </c>
      <c r="S1060" s="14">
        <f t="shared" si="50"/>
        <v>42089</v>
      </c>
    </row>
    <row r="1061" spans="1:19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8332</v>
      </c>
      <c r="P1061" t="s">
        <v>8333</v>
      </c>
      <c r="Q1061">
        <f t="shared" si="48"/>
        <v>0</v>
      </c>
      <c r="R1061" s="14">
        <f t="shared" si="49"/>
        <v>42046.79</v>
      </c>
      <c r="S1061" s="14">
        <f t="shared" si="50"/>
        <v>42076.748333333337</v>
      </c>
    </row>
    <row r="1062" spans="1:19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8332</v>
      </c>
      <c r="P1062" t="s">
        <v>8333</v>
      </c>
      <c r="Q1062">
        <f t="shared" si="48"/>
        <v>50</v>
      </c>
      <c r="R1062" s="14">
        <f t="shared" si="49"/>
        <v>42079.913113425922</v>
      </c>
      <c r="S1062" s="14">
        <f t="shared" si="50"/>
        <v>42109.913113425922</v>
      </c>
    </row>
    <row r="1063" spans="1:19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8332</v>
      </c>
      <c r="P1063" t="s">
        <v>8333</v>
      </c>
      <c r="Q1063">
        <f t="shared" si="48"/>
        <v>0</v>
      </c>
      <c r="R1063" s="14">
        <f t="shared" si="49"/>
        <v>42432.276712962965</v>
      </c>
      <c r="S1063" s="14">
        <f t="shared" si="50"/>
        <v>42492.041666666672</v>
      </c>
    </row>
    <row r="1064" spans="1:19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8332</v>
      </c>
      <c r="P1064" t="s">
        <v>8333</v>
      </c>
      <c r="Q1064">
        <f t="shared" si="48"/>
        <v>47.5</v>
      </c>
      <c r="R1064" s="14">
        <f t="shared" si="49"/>
        <v>42556.807187500002</v>
      </c>
      <c r="S1064" s="14">
        <f t="shared" si="50"/>
        <v>42563.807187500002</v>
      </c>
    </row>
    <row r="1065" spans="1:19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8332</v>
      </c>
      <c r="P1065" t="s">
        <v>8333</v>
      </c>
      <c r="Q1065">
        <f t="shared" si="48"/>
        <v>0</v>
      </c>
      <c r="R1065" s="14">
        <f t="shared" si="49"/>
        <v>42583.030810185184</v>
      </c>
      <c r="S1065" s="14">
        <f t="shared" si="50"/>
        <v>42613.030810185184</v>
      </c>
    </row>
    <row r="1066" spans="1:19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8334</v>
      </c>
      <c r="P1066" t="s">
        <v>8335</v>
      </c>
      <c r="Q1066">
        <f t="shared" si="48"/>
        <v>65.67</v>
      </c>
      <c r="R1066" s="14">
        <f t="shared" si="49"/>
        <v>41417.228043981479</v>
      </c>
      <c r="S1066" s="14">
        <f t="shared" si="50"/>
        <v>41462.228043981479</v>
      </c>
    </row>
    <row r="1067" spans="1:19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8334</v>
      </c>
      <c r="P1067" t="s">
        <v>8335</v>
      </c>
      <c r="Q1067">
        <f t="shared" si="48"/>
        <v>16.2</v>
      </c>
      <c r="R1067" s="14">
        <f t="shared" si="49"/>
        <v>41661.381041666667</v>
      </c>
      <c r="S1067" s="14">
        <f t="shared" si="50"/>
        <v>41689.381041666667</v>
      </c>
    </row>
    <row r="1068" spans="1:19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8334</v>
      </c>
      <c r="P1068" t="s">
        <v>8335</v>
      </c>
      <c r="Q1068">
        <f t="shared" si="48"/>
        <v>34.130000000000003</v>
      </c>
      <c r="R1068" s="14">
        <f t="shared" si="49"/>
        <v>41445.962754629632</v>
      </c>
      <c r="S1068" s="14">
        <f t="shared" si="50"/>
        <v>41490.962754629632</v>
      </c>
    </row>
    <row r="1069" spans="1:19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8334</v>
      </c>
      <c r="P1069" t="s">
        <v>8335</v>
      </c>
      <c r="Q1069">
        <f t="shared" si="48"/>
        <v>13</v>
      </c>
      <c r="R1069" s="14">
        <f t="shared" si="49"/>
        <v>41599.855682870373</v>
      </c>
      <c r="S1069" s="14">
        <f t="shared" si="50"/>
        <v>41629.855682870373</v>
      </c>
    </row>
    <row r="1070" spans="1:19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8334</v>
      </c>
      <c r="P1070" t="s">
        <v>8335</v>
      </c>
      <c r="Q1070">
        <f t="shared" si="48"/>
        <v>11.25</v>
      </c>
      <c r="R1070" s="14">
        <f t="shared" si="49"/>
        <v>42440.371111111104</v>
      </c>
      <c r="S1070" s="14">
        <f t="shared" si="50"/>
        <v>42470.329444444447</v>
      </c>
    </row>
    <row r="1071" spans="1:19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8334</v>
      </c>
      <c r="P1071" t="s">
        <v>8335</v>
      </c>
      <c r="Q1071">
        <f t="shared" si="48"/>
        <v>40.479999999999997</v>
      </c>
      <c r="R1071" s="14">
        <f t="shared" si="49"/>
        <v>41572.229849537034</v>
      </c>
      <c r="S1071" s="14">
        <f t="shared" si="50"/>
        <v>41604.271516203706</v>
      </c>
    </row>
    <row r="1072" spans="1:19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8334</v>
      </c>
      <c r="P1072" t="s">
        <v>8335</v>
      </c>
      <c r="Q1072">
        <f t="shared" si="48"/>
        <v>35</v>
      </c>
      <c r="R1072" s="14">
        <f t="shared" si="49"/>
        <v>41163.011828703704</v>
      </c>
      <c r="S1072" s="14">
        <f t="shared" si="50"/>
        <v>41183.011828703704</v>
      </c>
    </row>
    <row r="1073" spans="1:19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8334</v>
      </c>
      <c r="P1073" t="s">
        <v>8335</v>
      </c>
      <c r="Q1073">
        <f t="shared" si="48"/>
        <v>0</v>
      </c>
      <c r="R1073" s="14">
        <f t="shared" si="49"/>
        <v>42295.753391203703</v>
      </c>
      <c r="S1073" s="14">
        <f t="shared" si="50"/>
        <v>42325.795057870375</v>
      </c>
    </row>
    <row r="1074" spans="1:19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8334</v>
      </c>
      <c r="P1074" t="s">
        <v>8335</v>
      </c>
      <c r="Q1074">
        <f t="shared" si="48"/>
        <v>12.75</v>
      </c>
      <c r="R1074" s="14">
        <f t="shared" si="49"/>
        <v>41645.832141203704</v>
      </c>
      <c r="S1074" s="14">
        <f t="shared" si="50"/>
        <v>41675.832141203704</v>
      </c>
    </row>
    <row r="1075" spans="1:19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8334</v>
      </c>
      <c r="P1075" t="s">
        <v>8335</v>
      </c>
      <c r="Q1075">
        <f t="shared" si="48"/>
        <v>10</v>
      </c>
      <c r="R1075" s="14">
        <f t="shared" si="49"/>
        <v>40802.964594907404</v>
      </c>
      <c r="S1075" s="14">
        <f t="shared" si="50"/>
        <v>40832.964594907404</v>
      </c>
    </row>
    <row r="1076" spans="1:19" ht="58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8334</v>
      </c>
      <c r="P1076" t="s">
        <v>8335</v>
      </c>
      <c r="Q1076">
        <f t="shared" si="48"/>
        <v>113.57</v>
      </c>
      <c r="R1076" s="14">
        <f t="shared" si="49"/>
        <v>41613.172974537039</v>
      </c>
      <c r="S1076" s="14">
        <f t="shared" si="50"/>
        <v>41643.172974537039</v>
      </c>
    </row>
    <row r="1077" spans="1:19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8334</v>
      </c>
      <c r="P1077" t="s">
        <v>8335</v>
      </c>
      <c r="Q1077">
        <f t="shared" si="48"/>
        <v>15</v>
      </c>
      <c r="R1077" s="14">
        <f t="shared" si="49"/>
        <v>41005.904120370367</v>
      </c>
      <c r="S1077" s="14">
        <f t="shared" si="50"/>
        <v>41035.904120370367</v>
      </c>
    </row>
    <row r="1078" spans="1:19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8334</v>
      </c>
      <c r="P1078" t="s">
        <v>8335</v>
      </c>
      <c r="Q1078">
        <f t="shared" si="48"/>
        <v>48.28</v>
      </c>
      <c r="R1078" s="14">
        <f t="shared" si="49"/>
        <v>41838.377893518518</v>
      </c>
      <c r="S1078" s="14">
        <f t="shared" si="50"/>
        <v>41893.377893518518</v>
      </c>
    </row>
    <row r="1079" spans="1:19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8334</v>
      </c>
      <c r="P1079" t="s">
        <v>8335</v>
      </c>
      <c r="Q1079">
        <f t="shared" si="48"/>
        <v>43.98</v>
      </c>
      <c r="R1079" s="14">
        <f t="shared" si="49"/>
        <v>42353.16679398148</v>
      </c>
      <c r="S1079" s="14">
        <f t="shared" si="50"/>
        <v>42383.16679398148</v>
      </c>
    </row>
    <row r="1080" spans="1:19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8334</v>
      </c>
      <c r="P1080" t="s">
        <v>8335</v>
      </c>
      <c r="Q1080">
        <f t="shared" si="48"/>
        <v>9</v>
      </c>
      <c r="R1080" s="14">
        <f t="shared" si="49"/>
        <v>40701.195844907408</v>
      </c>
      <c r="S1080" s="14">
        <f t="shared" si="50"/>
        <v>40746.195844907408</v>
      </c>
    </row>
    <row r="1081" spans="1:19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8334</v>
      </c>
      <c r="P1081" t="s">
        <v>8335</v>
      </c>
      <c r="Q1081">
        <f t="shared" si="48"/>
        <v>37.67</v>
      </c>
      <c r="R1081" s="14">
        <f t="shared" si="49"/>
        <v>42479.566388888896</v>
      </c>
      <c r="S1081" s="14">
        <f t="shared" si="50"/>
        <v>42504.566388888896</v>
      </c>
    </row>
    <row r="1082" spans="1:19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8334</v>
      </c>
      <c r="P1082" t="s">
        <v>8335</v>
      </c>
      <c r="Q1082">
        <f t="shared" si="48"/>
        <v>18.579999999999998</v>
      </c>
      <c r="R1082" s="14">
        <f t="shared" si="49"/>
        <v>41740.138113425928</v>
      </c>
      <c r="S1082" s="14">
        <f t="shared" si="50"/>
        <v>41770.138113425928</v>
      </c>
    </row>
    <row r="1083" spans="1:19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8334</v>
      </c>
      <c r="P1083" t="s">
        <v>8335</v>
      </c>
      <c r="Q1083">
        <f t="shared" si="48"/>
        <v>3</v>
      </c>
      <c r="R1083" s="14">
        <f t="shared" si="49"/>
        <v>42002.926990740743</v>
      </c>
      <c r="S1083" s="14">
        <f t="shared" si="50"/>
        <v>42032.926990740743</v>
      </c>
    </row>
    <row r="1084" spans="1:19" ht="43.5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8334</v>
      </c>
      <c r="P1084" t="s">
        <v>8335</v>
      </c>
      <c r="Q1084">
        <f t="shared" si="48"/>
        <v>18.670000000000002</v>
      </c>
      <c r="R1084" s="14">
        <f t="shared" si="49"/>
        <v>41101.906111111115</v>
      </c>
      <c r="S1084" s="14">
        <f t="shared" si="50"/>
        <v>41131.906111111115</v>
      </c>
    </row>
    <row r="1085" spans="1:19" ht="58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8334</v>
      </c>
      <c r="P1085" t="s">
        <v>8335</v>
      </c>
      <c r="Q1085">
        <f t="shared" si="48"/>
        <v>410</v>
      </c>
      <c r="R1085" s="14">
        <f t="shared" si="49"/>
        <v>41793.659525462965</v>
      </c>
      <c r="S1085" s="14">
        <f t="shared" si="50"/>
        <v>41853.659525462965</v>
      </c>
    </row>
    <row r="1086" spans="1:19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8334</v>
      </c>
      <c r="P1086" t="s">
        <v>8335</v>
      </c>
      <c r="Q1086">
        <f t="shared" si="48"/>
        <v>0</v>
      </c>
      <c r="R1086" s="14">
        <f t="shared" si="49"/>
        <v>41829.912083333329</v>
      </c>
      <c r="S1086" s="14">
        <f t="shared" si="50"/>
        <v>41859.912083333329</v>
      </c>
    </row>
    <row r="1087" spans="1:19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8334</v>
      </c>
      <c r="P1087" t="s">
        <v>8335</v>
      </c>
      <c r="Q1087">
        <f t="shared" si="48"/>
        <v>114</v>
      </c>
      <c r="R1087" s="14">
        <f t="shared" si="49"/>
        <v>42413.671006944445</v>
      </c>
      <c r="S1087" s="14">
        <f t="shared" si="50"/>
        <v>42443.629340277781</v>
      </c>
    </row>
    <row r="1088" spans="1:19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8334</v>
      </c>
      <c r="P1088" t="s">
        <v>8335</v>
      </c>
      <c r="Q1088">
        <f t="shared" si="48"/>
        <v>7.5</v>
      </c>
      <c r="R1088" s="14">
        <f t="shared" si="49"/>
        <v>41845.866793981484</v>
      </c>
      <c r="S1088" s="14">
        <f t="shared" si="50"/>
        <v>41875.866793981484</v>
      </c>
    </row>
    <row r="1089" spans="1:19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8334</v>
      </c>
      <c r="P1089" t="s">
        <v>8335</v>
      </c>
      <c r="Q1089">
        <f t="shared" si="48"/>
        <v>0</v>
      </c>
      <c r="R1089" s="14">
        <f t="shared" si="49"/>
        <v>41775.713969907411</v>
      </c>
      <c r="S1089" s="14">
        <f t="shared" si="50"/>
        <v>41805.713969907411</v>
      </c>
    </row>
    <row r="1090" spans="1:19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8334</v>
      </c>
      <c r="P1090" t="s">
        <v>8335</v>
      </c>
      <c r="Q1090">
        <f t="shared" si="48"/>
        <v>43.42</v>
      </c>
      <c r="R1090" s="14">
        <f t="shared" si="49"/>
        <v>41723.799386574072</v>
      </c>
      <c r="S1090" s="14">
        <f t="shared" si="50"/>
        <v>41753.799386574072</v>
      </c>
    </row>
    <row r="1091" spans="1:19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8334</v>
      </c>
      <c r="P1091" t="s">
        <v>8335</v>
      </c>
      <c r="Q1091">
        <f t="shared" ref="Q1091:Q1154" si="51">IFERROR(ROUND(E1091/L1091,2),0)</f>
        <v>23.96</v>
      </c>
      <c r="R1091" s="14">
        <f t="shared" ref="R1091:R1154" si="52">(((J1091/60)/60)/24)+DATE(1970,1,1)</f>
        <v>42151.189525462964</v>
      </c>
      <c r="S1091" s="14">
        <f t="shared" ref="S1091:S1154" si="53">(((I1091/60)/60)/24)+DATE(1970,1,1)</f>
        <v>42181.189525462964</v>
      </c>
    </row>
    <row r="1092" spans="1:19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8334</v>
      </c>
      <c r="P1092" t="s">
        <v>8335</v>
      </c>
      <c r="Q1092">
        <f t="shared" si="51"/>
        <v>5</v>
      </c>
      <c r="R1092" s="14">
        <f t="shared" si="52"/>
        <v>42123.185798611114</v>
      </c>
      <c r="S1092" s="14">
        <f t="shared" si="53"/>
        <v>42153.185798611114</v>
      </c>
    </row>
    <row r="1093" spans="1:19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8334</v>
      </c>
      <c r="P1093" t="s">
        <v>8335</v>
      </c>
      <c r="Q1093">
        <f t="shared" si="51"/>
        <v>12.5</v>
      </c>
      <c r="R1093" s="14">
        <f t="shared" si="52"/>
        <v>42440.820277777777</v>
      </c>
      <c r="S1093" s="14">
        <f t="shared" si="53"/>
        <v>42470.778611111105</v>
      </c>
    </row>
    <row r="1094" spans="1:19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8334</v>
      </c>
      <c r="P1094" t="s">
        <v>8335</v>
      </c>
      <c r="Q1094">
        <f t="shared" si="51"/>
        <v>3</v>
      </c>
      <c r="R1094" s="14">
        <f t="shared" si="52"/>
        <v>41250.025902777779</v>
      </c>
      <c r="S1094" s="14">
        <f t="shared" si="53"/>
        <v>41280.025902777779</v>
      </c>
    </row>
    <row r="1095" spans="1:19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8334</v>
      </c>
      <c r="P1095" t="s">
        <v>8335</v>
      </c>
      <c r="Q1095">
        <f t="shared" si="51"/>
        <v>10.56</v>
      </c>
      <c r="R1095" s="14">
        <f t="shared" si="52"/>
        <v>42396.973807870367</v>
      </c>
      <c r="S1095" s="14">
        <f t="shared" si="53"/>
        <v>42411.973807870367</v>
      </c>
    </row>
    <row r="1096" spans="1:19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8334</v>
      </c>
      <c r="P1096" t="s">
        <v>8335</v>
      </c>
      <c r="Q1096">
        <f t="shared" si="51"/>
        <v>122</v>
      </c>
      <c r="R1096" s="14">
        <f t="shared" si="52"/>
        <v>40795.713344907403</v>
      </c>
      <c r="S1096" s="14">
        <f t="shared" si="53"/>
        <v>40825.713344907403</v>
      </c>
    </row>
    <row r="1097" spans="1:19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8334</v>
      </c>
      <c r="P1097" t="s">
        <v>8335</v>
      </c>
      <c r="Q1097">
        <f t="shared" si="51"/>
        <v>267.81</v>
      </c>
      <c r="R1097" s="14">
        <f t="shared" si="52"/>
        <v>41486.537268518521</v>
      </c>
      <c r="S1097" s="14">
        <f t="shared" si="53"/>
        <v>41516.537268518521</v>
      </c>
    </row>
    <row r="1098" spans="1:19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8334</v>
      </c>
      <c r="P1098" t="s">
        <v>8335</v>
      </c>
      <c r="Q1098">
        <f t="shared" si="51"/>
        <v>74.209999999999994</v>
      </c>
      <c r="R1098" s="14">
        <f t="shared" si="52"/>
        <v>41885.51798611111</v>
      </c>
      <c r="S1098" s="14">
        <f t="shared" si="53"/>
        <v>41916.145833333336</v>
      </c>
    </row>
    <row r="1099" spans="1:19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8334</v>
      </c>
      <c r="P1099" t="s">
        <v>8335</v>
      </c>
      <c r="Q1099">
        <f t="shared" si="51"/>
        <v>6.71</v>
      </c>
      <c r="R1099" s="14">
        <f t="shared" si="52"/>
        <v>41660.792557870373</v>
      </c>
      <c r="S1099" s="14">
        <f t="shared" si="53"/>
        <v>41700.792557870373</v>
      </c>
    </row>
    <row r="1100" spans="1:19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8334</v>
      </c>
      <c r="P1100" t="s">
        <v>8335</v>
      </c>
      <c r="Q1100">
        <f t="shared" si="51"/>
        <v>81.95</v>
      </c>
      <c r="R1100" s="14">
        <f t="shared" si="52"/>
        <v>41712.762673611112</v>
      </c>
      <c r="S1100" s="14">
        <f t="shared" si="53"/>
        <v>41742.762673611112</v>
      </c>
    </row>
    <row r="1101" spans="1:19" ht="58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8334</v>
      </c>
      <c r="P1101" t="s">
        <v>8335</v>
      </c>
      <c r="Q1101">
        <f t="shared" si="51"/>
        <v>25</v>
      </c>
      <c r="R1101" s="14">
        <f t="shared" si="52"/>
        <v>42107.836435185185</v>
      </c>
      <c r="S1101" s="14">
        <f t="shared" si="53"/>
        <v>42137.836435185185</v>
      </c>
    </row>
    <row r="1102" spans="1:19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8334</v>
      </c>
      <c r="P1102" t="s">
        <v>8335</v>
      </c>
      <c r="Q1102">
        <f t="shared" si="51"/>
        <v>10</v>
      </c>
      <c r="R1102" s="14">
        <f t="shared" si="52"/>
        <v>42384.110775462963</v>
      </c>
      <c r="S1102" s="14">
        <f t="shared" si="53"/>
        <v>42414.110775462963</v>
      </c>
    </row>
    <row r="1103" spans="1:19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8334</v>
      </c>
      <c r="P1103" t="s">
        <v>8335</v>
      </c>
      <c r="Q1103">
        <f t="shared" si="51"/>
        <v>6.83</v>
      </c>
      <c r="R1103" s="14">
        <f t="shared" si="52"/>
        <v>42538.77243055556</v>
      </c>
      <c r="S1103" s="14">
        <f t="shared" si="53"/>
        <v>42565.758333333331</v>
      </c>
    </row>
    <row r="1104" spans="1:19" ht="58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8334</v>
      </c>
      <c r="P1104" t="s">
        <v>8335</v>
      </c>
      <c r="Q1104">
        <f t="shared" si="51"/>
        <v>17.71</v>
      </c>
      <c r="R1104" s="14">
        <f t="shared" si="52"/>
        <v>41577.045428240745</v>
      </c>
      <c r="S1104" s="14">
        <f t="shared" si="53"/>
        <v>41617.249305555553</v>
      </c>
    </row>
    <row r="1105" spans="1:19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8334</v>
      </c>
      <c r="P1105" t="s">
        <v>8335</v>
      </c>
      <c r="Q1105">
        <f t="shared" si="51"/>
        <v>16.2</v>
      </c>
      <c r="R1105" s="14">
        <f t="shared" si="52"/>
        <v>42479.22210648148</v>
      </c>
      <c r="S1105" s="14">
        <f t="shared" si="53"/>
        <v>42539.22210648148</v>
      </c>
    </row>
    <row r="1106" spans="1:19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8334</v>
      </c>
      <c r="P1106" t="s">
        <v>8335</v>
      </c>
      <c r="Q1106">
        <f t="shared" si="51"/>
        <v>80.3</v>
      </c>
      <c r="R1106" s="14">
        <f t="shared" si="52"/>
        <v>41771.40996527778</v>
      </c>
      <c r="S1106" s="14">
        <f t="shared" si="53"/>
        <v>41801.40996527778</v>
      </c>
    </row>
    <row r="1107" spans="1:19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8334</v>
      </c>
      <c r="P1107" t="s">
        <v>8335</v>
      </c>
      <c r="Q1107">
        <f t="shared" si="51"/>
        <v>71.55</v>
      </c>
      <c r="R1107" s="14">
        <f t="shared" si="52"/>
        <v>41692.135729166665</v>
      </c>
      <c r="S1107" s="14">
        <f t="shared" si="53"/>
        <v>41722.0940625</v>
      </c>
    </row>
    <row r="1108" spans="1:19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8334</v>
      </c>
      <c r="P1108" t="s">
        <v>8335</v>
      </c>
      <c r="Q1108">
        <f t="shared" si="51"/>
        <v>23.57</v>
      </c>
      <c r="R1108" s="14">
        <f t="shared" si="52"/>
        <v>40973.740451388891</v>
      </c>
      <c r="S1108" s="14">
        <f t="shared" si="53"/>
        <v>41003.698784722219</v>
      </c>
    </row>
    <row r="1109" spans="1:19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8334</v>
      </c>
      <c r="P1109" t="s">
        <v>8335</v>
      </c>
      <c r="Q1109">
        <f t="shared" si="51"/>
        <v>0</v>
      </c>
      <c r="R1109" s="14">
        <f t="shared" si="52"/>
        <v>41813.861388888887</v>
      </c>
      <c r="S1109" s="14">
        <f t="shared" si="53"/>
        <v>41843.861388888887</v>
      </c>
    </row>
    <row r="1110" spans="1:19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8334</v>
      </c>
      <c r="P1110" t="s">
        <v>8335</v>
      </c>
      <c r="Q1110">
        <f t="shared" si="51"/>
        <v>34.880000000000003</v>
      </c>
      <c r="R1110" s="14">
        <f t="shared" si="52"/>
        <v>40952.636979166666</v>
      </c>
      <c r="S1110" s="14">
        <f t="shared" si="53"/>
        <v>41012.595312500001</v>
      </c>
    </row>
    <row r="1111" spans="1:19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8334</v>
      </c>
      <c r="P1111" t="s">
        <v>8335</v>
      </c>
      <c r="Q1111">
        <f t="shared" si="51"/>
        <v>15</v>
      </c>
      <c r="R1111" s="14">
        <f t="shared" si="52"/>
        <v>42662.752199074079</v>
      </c>
      <c r="S1111" s="14">
        <f t="shared" si="53"/>
        <v>42692.793865740736</v>
      </c>
    </row>
    <row r="1112" spans="1:19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8334</v>
      </c>
      <c r="P1112" t="s">
        <v>8335</v>
      </c>
      <c r="Q1112">
        <f t="shared" si="51"/>
        <v>23.18</v>
      </c>
      <c r="R1112" s="14">
        <f t="shared" si="52"/>
        <v>41220.933124999996</v>
      </c>
      <c r="S1112" s="14">
        <f t="shared" si="53"/>
        <v>41250.933124999996</v>
      </c>
    </row>
    <row r="1113" spans="1:19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8334</v>
      </c>
      <c r="P1113" t="s">
        <v>8335</v>
      </c>
      <c r="Q1113">
        <f t="shared" si="51"/>
        <v>1</v>
      </c>
      <c r="R1113" s="14">
        <f t="shared" si="52"/>
        <v>42347.203587962969</v>
      </c>
      <c r="S1113" s="14">
        <f t="shared" si="53"/>
        <v>42377.203587962969</v>
      </c>
    </row>
    <row r="1114" spans="1:19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8334</v>
      </c>
      <c r="P1114" t="s">
        <v>8335</v>
      </c>
      <c r="Q1114">
        <f t="shared" si="51"/>
        <v>100.23</v>
      </c>
      <c r="R1114" s="14">
        <f t="shared" si="52"/>
        <v>41963.759386574078</v>
      </c>
      <c r="S1114" s="14">
        <f t="shared" si="53"/>
        <v>42023.354166666672</v>
      </c>
    </row>
    <row r="1115" spans="1:19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8334</v>
      </c>
      <c r="P1115" t="s">
        <v>8335</v>
      </c>
      <c r="Q1115">
        <f t="shared" si="51"/>
        <v>5</v>
      </c>
      <c r="R1115" s="14">
        <f t="shared" si="52"/>
        <v>41835.977083333331</v>
      </c>
      <c r="S1115" s="14">
        <f t="shared" si="53"/>
        <v>41865.977083333331</v>
      </c>
    </row>
    <row r="1116" spans="1:19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8334</v>
      </c>
      <c r="P1116" t="s">
        <v>8335</v>
      </c>
      <c r="Q1116">
        <f t="shared" si="51"/>
        <v>3.33</v>
      </c>
      <c r="R1116" s="14">
        <f t="shared" si="52"/>
        <v>41526.345914351856</v>
      </c>
      <c r="S1116" s="14">
        <f t="shared" si="53"/>
        <v>41556.345914351856</v>
      </c>
    </row>
    <row r="1117" spans="1:19" ht="58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8334</v>
      </c>
      <c r="P1117" t="s">
        <v>8335</v>
      </c>
      <c r="Q1117">
        <f t="shared" si="51"/>
        <v>13.25</v>
      </c>
      <c r="R1117" s="14">
        <f t="shared" si="52"/>
        <v>42429.695543981477</v>
      </c>
      <c r="S1117" s="14">
        <f t="shared" si="53"/>
        <v>42459.653877314813</v>
      </c>
    </row>
    <row r="1118" spans="1:19" ht="43.5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8334</v>
      </c>
      <c r="P1118" t="s">
        <v>8335</v>
      </c>
      <c r="Q1118">
        <f t="shared" si="51"/>
        <v>17.850000000000001</v>
      </c>
      <c r="R1118" s="14">
        <f t="shared" si="52"/>
        <v>41009.847314814811</v>
      </c>
      <c r="S1118" s="14">
        <f t="shared" si="53"/>
        <v>41069.847314814811</v>
      </c>
    </row>
    <row r="1119" spans="1:19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8334</v>
      </c>
      <c r="P1119" t="s">
        <v>8335</v>
      </c>
      <c r="Q1119">
        <f t="shared" si="51"/>
        <v>10.38</v>
      </c>
      <c r="R1119" s="14">
        <f t="shared" si="52"/>
        <v>42333.598530092597</v>
      </c>
      <c r="S1119" s="14">
        <f t="shared" si="53"/>
        <v>42363.598530092597</v>
      </c>
    </row>
    <row r="1120" spans="1:19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8334</v>
      </c>
      <c r="P1120" t="s">
        <v>8335</v>
      </c>
      <c r="Q1120">
        <f t="shared" si="51"/>
        <v>36.33</v>
      </c>
      <c r="R1120" s="14">
        <f t="shared" si="52"/>
        <v>41704.16642361111</v>
      </c>
      <c r="S1120" s="14">
        <f t="shared" si="53"/>
        <v>41734.124756944446</v>
      </c>
    </row>
    <row r="1121" spans="1:19" ht="58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8334</v>
      </c>
      <c r="P1121" t="s">
        <v>8335</v>
      </c>
      <c r="Q1121">
        <f t="shared" si="51"/>
        <v>5</v>
      </c>
      <c r="R1121" s="14">
        <f t="shared" si="52"/>
        <v>41722.792407407411</v>
      </c>
      <c r="S1121" s="14">
        <f t="shared" si="53"/>
        <v>41735.792407407411</v>
      </c>
    </row>
    <row r="1122" spans="1:19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8334</v>
      </c>
      <c r="P1122" t="s">
        <v>8335</v>
      </c>
      <c r="Q1122">
        <f t="shared" si="51"/>
        <v>0</v>
      </c>
      <c r="R1122" s="14">
        <f t="shared" si="52"/>
        <v>40799.872685185182</v>
      </c>
      <c r="S1122" s="14">
        <f t="shared" si="53"/>
        <v>40844.872685185182</v>
      </c>
    </row>
    <row r="1123" spans="1:19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8334</v>
      </c>
      <c r="P1123" t="s">
        <v>8335</v>
      </c>
      <c r="Q1123">
        <f t="shared" si="51"/>
        <v>5.8</v>
      </c>
      <c r="R1123" s="14">
        <f t="shared" si="52"/>
        <v>42412.934212962966</v>
      </c>
      <c r="S1123" s="14">
        <f t="shared" si="53"/>
        <v>42442.892546296294</v>
      </c>
    </row>
    <row r="1124" spans="1:19" ht="58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8334</v>
      </c>
      <c r="P1124" t="s">
        <v>8335</v>
      </c>
      <c r="Q1124">
        <f t="shared" si="51"/>
        <v>0</v>
      </c>
      <c r="R1124" s="14">
        <f t="shared" si="52"/>
        <v>41410.703993055555</v>
      </c>
      <c r="S1124" s="14">
        <f t="shared" si="53"/>
        <v>41424.703993055555</v>
      </c>
    </row>
    <row r="1125" spans="1:19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8334</v>
      </c>
      <c r="P1125" t="s">
        <v>8335</v>
      </c>
      <c r="Q1125">
        <f t="shared" si="51"/>
        <v>3.67</v>
      </c>
      <c r="R1125" s="14">
        <f t="shared" si="52"/>
        <v>41718.5237037037</v>
      </c>
      <c r="S1125" s="14">
        <f t="shared" si="53"/>
        <v>41748.5237037037</v>
      </c>
    </row>
    <row r="1126" spans="1:19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8334</v>
      </c>
      <c r="P1126" t="s">
        <v>8336</v>
      </c>
      <c r="Q1126">
        <f t="shared" si="51"/>
        <v>60.71</v>
      </c>
      <c r="R1126" s="14">
        <f t="shared" si="52"/>
        <v>42094.667256944449</v>
      </c>
      <c r="S1126" s="14">
        <f t="shared" si="53"/>
        <v>42124.667256944449</v>
      </c>
    </row>
    <row r="1127" spans="1:19" ht="58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8334</v>
      </c>
      <c r="P1127" t="s">
        <v>8336</v>
      </c>
      <c r="Q1127">
        <f t="shared" si="51"/>
        <v>0</v>
      </c>
      <c r="R1127" s="14">
        <f t="shared" si="52"/>
        <v>42212.624189814815</v>
      </c>
      <c r="S1127" s="14">
        <f t="shared" si="53"/>
        <v>42272.624189814815</v>
      </c>
    </row>
    <row r="1128" spans="1:19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8334</v>
      </c>
      <c r="P1128" t="s">
        <v>8336</v>
      </c>
      <c r="Q1128">
        <f t="shared" si="51"/>
        <v>5</v>
      </c>
      <c r="R1128" s="14">
        <f t="shared" si="52"/>
        <v>42535.327476851846</v>
      </c>
      <c r="S1128" s="14">
        <f t="shared" si="53"/>
        <v>42565.327476851846</v>
      </c>
    </row>
    <row r="1129" spans="1:19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8334</v>
      </c>
      <c r="P1129" t="s">
        <v>8336</v>
      </c>
      <c r="Q1129">
        <f t="shared" si="51"/>
        <v>25.43</v>
      </c>
      <c r="R1129" s="14">
        <f t="shared" si="52"/>
        <v>41926.854166666664</v>
      </c>
      <c r="S1129" s="14">
        <f t="shared" si="53"/>
        <v>41957.895833333328</v>
      </c>
    </row>
    <row r="1130" spans="1:19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8334</v>
      </c>
      <c r="P1130" t="s">
        <v>8336</v>
      </c>
      <c r="Q1130">
        <f t="shared" si="51"/>
        <v>1</v>
      </c>
      <c r="R1130" s="14">
        <f t="shared" si="52"/>
        <v>41828.649502314816</v>
      </c>
      <c r="S1130" s="14">
        <f t="shared" si="53"/>
        <v>41858.649502314816</v>
      </c>
    </row>
    <row r="1131" spans="1:19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8334</v>
      </c>
      <c r="P1131" t="s">
        <v>8336</v>
      </c>
      <c r="Q1131">
        <f t="shared" si="51"/>
        <v>10.5</v>
      </c>
      <c r="R1131" s="14">
        <f t="shared" si="52"/>
        <v>42496.264965277776</v>
      </c>
      <c r="S1131" s="14">
        <f t="shared" si="53"/>
        <v>42526.264965277776</v>
      </c>
    </row>
    <row r="1132" spans="1:19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8334</v>
      </c>
      <c r="P1132" t="s">
        <v>8336</v>
      </c>
      <c r="Q1132">
        <f t="shared" si="51"/>
        <v>3.67</v>
      </c>
      <c r="R1132" s="14">
        <f t="shared" si="52"/>
        <v>41908.996527777781</v>
      </c>
      <c r="S1132" s="14">
        <f t="shared" si="53"/>
        <v>41969.038194444445</v>
      </c>
    </row>
    <row r="1133" spans="1:19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8334</v>
      </c>
      <c r="P1133" t="s">
        <v>8336</v>
      </c>
      <c r="Q1133">
        <f t="shared" si="51"/>
        <v>0</v>
      </c>
      <c r="R1133" s="14">
        <f t="shared" si="52"/>
        <v>42332.908194444448</v>
      </c>
      <c r="S1133" s="14">
        <f t="shared" si="53"/>
        <v>42362.908194444448</v>
      </c>
    </row>
    <row r="1134" spans="1:19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8334</v>
      </c>
      <c r="P1134" t="s">
        <v>8336</v>
      </c>
      <c r="Q1134">
        <f t="shared" si="51"/>
        <v>110.62</v>
      </c>
      <c r="R1134" s="14">
        <f t="shared" si="52"/>
        <v>42706.115405092598</v>
      </c>
      <c r="S1134" s="14">
        <f t="shared" si="53"/>
        <v>42736.115405092598</v>
      </c>
    </row>
    <row r="1135" spans="1:19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8334</v>
      </c>
      <c r="P1135" t="s">
        <v>8336</v>
      </c>
      <c r="Q1135">
        <f t="shared" si="51"/>
        <v>20</v>
      </c>
      <c r="R1135" s="14">
        <f t="shared" si="52"/>
        <v>41821.407187500001</v>
      </c>
      <c r="S1135" s="14">
        <f t="shared" si="53"/>
        <v>41851.407187500001</v>
      </c>
    </row>
    <row r="1136" spans="1:19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8334</v>
      </c>
      <c r="P1136" t="s">
        <v>8336</v>
      </c>
      <c r="Q1136">
        <f t="shared" si="51"/>
        <v>1</v>
      </c>
      <c r="R1136" s="14">
        <f t="shared" si="52"/>
        <v>41958.285046296296</v>
      </c>
      <c r="S1136" s="14">
        <f t="shared" si="53"/>
        <v>41972.189583333333</v>
      </c>
    </row>
    <row r="1137" spans="1:19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8334</v>
      </c>
      <c r="P1137" t="s">
        <v>8336</v>
      </c>
      <c r="Q1137">
        <f t="shared" si="51"/>
        <v>50</v>
      </c>
      <c r="R1137" s="14">
        <f t="shared" si="52"/>
        <v>42558.989513888882</v>
      </c>
      <c r="S1137" s="14">
        <f t="shared" si="53"/>
        <v>42588.989513888882</v>
      </c>
    </row>
    <row r="1138" spans="1:19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8334</v>
      </c>
      <c r="P1138" t="s">
        <v>8336</v>
      </c>
      <c r="Q1138">
        <f t="shared" si="51"/>
        <v>45</v>
      </c>
      <c r="R1138" s="14">
        <f t="shared" si="52"/>
        <v>42327.671631944439</v>
      </c>
      <c r="S1138" s="14">
        <f t="shared" si="53"/>
        <v>42357.671631944439</v>
      </c>
    </row>
    <row r="1139" spans="1:19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8334</v>
      </c>
      <c r="P1139" t="s">
        <v>8336</v>
      </c>
      <c r="Q1139">
        <f t="shared" si="51"/>
        <v>253.21</v>
      </c>
      <c r="R1139" s="14">
        <f t="shared" si="52"/>
        <v>42453.819687499999</v>
      </c>
      <c r="S1139" s="14">
        <f t="shared" si="53"/>
        <v>42483.819687499999</v>
      </c>
    </row>
    <row r="1140" spans="1:19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8334</v>
      </c>
      <c r="P1140" t="s">
        <v>8336</v>
      </c>
      <c r="Q1140">
        <f t="shared" si="51"/>
        <v>31.25</v>
      </c>
      <c r="R1140" s="14">
        <f t="shared" si="52"/>
        <v>42736.9066087963</v>
      </c>
      <c r="S1140" s="14">
        <f t="shared" si="53"/>
        <v>42756.9066087963</v>
      </c>
    </row>
    <row r="1141" spans="1:19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8334</v>
      </c>
      <c r="P1141" t="s">
        <v>8336</v>
      </c>
      <c r="Q1141">
        <f t="shared" si="51"/>
        <v>5</v>
      </c>
      <c r="R1141" s="14">
        <f t="shared" si="52"/>
        <v>41975.347523148142</v>
      </c>
      <c r="S1141" s="14">
        <f t="shared" si="53"/>
        <v>42005.347523148142</v>
      </c>
    </row>
    <row r="1142" spans="1:19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8334</v>
      </c>
      <c r="P1142" t="s">
        <v>8336</v>
      </c>
      <c r="Q1142">
        <f t="shared" si="51"/>
        <v>0</v>
      </c>
      <c r="R1142" s="14">
        <f t="shared" si="52"/>
        <v>42192.462048611109</v>
      </c>
      <c r="S1142" s="14">
        <f t="shared" si="53"/>
        <v>42222.462048611109</v>
      </c>
    </row>
    <row r="1143" spans="1:19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8334</v>
      </c>
      <c r="P1143" t="s">
        <v>8336</v>
      </c>
      <c r="Q1143">
        <f t="shared" si="51"/>
        <v>0</v>
      </c>
      <c r="R1143" s="14">
        <f t="shared" si="52"/>
        <v>42164.699652777781</v>
      </c>
      <c r="S1143" s="14">
        <f t="shared" si="53"/>
        <v>42194.699652777781</v>
      </c>
    </row>
    <row r="1144" spans="1:19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8334</v>
      </c>
      <c r="P1144" t="s">
        <v>8336</v>
      </c>
      <c r="Q1144">
        <f t="shared" si="51"/>
        <v>0</v>
      </c>
      <c r="R1144" s="14">
        <f t="shared" si="52"/>
        <v>42022.006099537044</v>
      </c>
      <c r="S1144" s="14">
        <f t="shared" si="53"/>
        <v>42052.006099537044</v>
      </c>
    </row>
    <row r="1145" spans="1:19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8334</v>
      </c>
      <c r="P1145" t="s">
        <v>8336</v>
      </c>
      <c r="Q1145">
        <f t="shared" si="51"/>
        <v>23.25</v>
      </c>
      <c r="R1145" s="14">
        <f t="shared" si="52"/>
        <v>42325.19358796296</v>
      </c>
      <c r="S1145" s="14">
        <f t="shared" si="53"/>
        <v>42355.19358796296</v>
      </c>
    </row>
    <row r="1146" spans="1:19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8337</v>
      </c>
      <c r="P1146" t="s">
        <v>8338</v>
      </c>
      <c r="Q1146">
        <f t="shared" si="51"/>
        <v>0</v>
      </c>
      <c r="R1146" s="14">
        <f t="shared" si="52"/>
        <v>42093.181944444441</v>
      </c>
      <c r="S1146" s="14">
        <f t="shared" si="53"/>
        <v>42123.181944444441</v>
      </c>
    </row>
    <row r="1147" spans="1:19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8337</v>
      </c>
      <c r="P1147" t="s">
        <v>8338</v>
      </c>
      <c r="Q1147">
        <f t="shared" si="51"/>
        <v>100</v>
      </c>
      <c r="R1147" s="14">
        <f t="shared" si="52"/>
        <v>41854.747592592597</v>
      </c>
      <c r="S1147" s="14">
        <f t="shared" si="53"/>
        <v>41914.747592592597</v>
      </c>
    </row>
    <row r="1148" spans="1:19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8337</v>
      </c>
      <c r="P1148" t="s">
        <v>8338</v>
      </c>
      <c r="Q1148">
        <f t="shared" si="51"/>
        <v>44.17</v>
      </c>
      <c r="R1148" s="14">
        <f t="shared" si="52"/>
        <v>41723.9533912037</v>
      </c>
      <c r="S1148" s="14">
        <f t="shared" si="53"/>
        <v>41761.9533912037</v>
      </c>
    </row>
    <row r="1149" spans="1:19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8337</v>
      </c>
      <c r="P1149" t="s">
        <v>8338</v>
      </c>
      <c r="Q1149">
        <f t="shared" si="51"/>
        <v>0</v>
      </c>
      <c r="R1149" s="14">
        <f t="shared" si="52"/>
        <v>41871.972025462965</v>
      </c>
      <c r="S1149" s="14">
        <f t="shared" si="53"/>
        <v>41931.972025462965</v>
      </c>
    </row>
    <row r="1150" spans="1:19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8337</v>
      </c>
      <c r="P1150" t="s">
        <v>8338</v>
      </c>
      <c r="Q1150">
        <f t="shared" si="51"/>
        <v>24.33</v>
      </c>
      <c r="R1150" s="14">
        <f t="shared" si="52"/>
        <v>42675.171076388884</v>
      </c>
      <c r="S1150" s="14">
        <f t="shared" si="53"/>
        <v>42705.212743055556</v>
      </c>
    </row>
    <row r="1151" spans="1:19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8337</v>
      </c>
      <c r="P1151" t="s">
        <v>8338</v>
      </c>
      <c r="Q1151">
        <f t="shared" si="51"/>
        <v>37.5</v>
      </c>
      <c r="R1151" s="14">
        <f t="shared" si="52"/>
        <v>42507.71025462963</v>
      </c>
      <c r="S1151" s="14">
        <f t="shared" si="53"/>
        <v>42537.71025462963</v>
      </c>
    </row>
    <row r="1152" spans="1:19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8337</v>
      </c>
      <c r="P1152" t="s">
        <v>8338</v>
      </c>
      <c r="Q1152">
        <f t="shared" si="51"/>
        <v>42</v>
      </c>
      <c r="R1152" s="14">
        <f t="shared" si="52"/>
        <v>42317.954571759255</v>
      </c>
      <c r="S1152" s="14">
        <f t="shared" si="53"/>
        <v>42377.954571759255</v>
      </c>
    </row>
    <row r="1153" spans="1:19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8337</v>
      </c>
      <c r="P1153" t="s">
        <v>8338</v>
      </c>
      <c r="Q1153">
        <f t="shared" si="51"/>
        <v>0</v>
      </c>
      <c r="R1153" s="14">
        <f t="shared" si="52"/>
        <v>42224.102581018517</v>
      </c>
      <c r="S1153" s="14">
        <f t="shared" si="53"/>
        <v>42254.102581018517</v>
      </c>
    </row>
    <row r="1154" spans="1:19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8337</v>
      </c>
      <c r="P1154" t="s">
        <v>8338</v>
      </c>
      <c r="Q1154">
        <f t="shared" si="51"/>
        <v>60.73</v>
      </c>
      <c r="R1154" s="14">
        <f t="shared" si="52"/>
        <v>42109.709629629629</v>
      </c>
      <c r="S1154" s="14">
        <f t="shared" si="53"/>
        <v>42139.709629629629</v>
      </c>
    </row>
    <row r="1155" spans="1:19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8337</v>
      </c>
      <c r="P1155" t="s">
        <v>8338</v>
      </c>
      <c r="Q1155">
        <f t="shared" ref="Q1155:Q1218" si="54">IFERROR(ROUND(E1155/L1155,2),0)</f>
        <v>50</v>
      </c>
      <c r="R1155" s="14">
        <f t="shared" ref="R1155:R1218" si="55">(((J1155/60)/60)/24)+DATE(1970,1,1)</f>
        <v>42143.714178240742</v>
      </c>
      <c r="S1155" s="14">
        <f t="shared" ref="S1155:S1218" si="56">(((I1155/60)/60)/24)+DATE(1970,1,1)</f>
        <v>42173.714178240742</v>
      </c>
    </row>
    <row r="1156" spans="1:19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8337</v>
      </c>
      <c r="P1156" t="s">
        <v>8338</v>
      </c>
      <c r="Q1156">
        <f t="shared" si="54"/>
        <v>108.33</v>
      </c>
      <c r="R1156" s="14">
        <f t="shared" si="55"/>
        <v>42223.108865740738</v>
      </c>
      <c r="S1156" s="14">
        <f t="shared" si="56"/>
        <v>42253.108865740738</v>
      </c>
    </row>
    <row r="1157" spans="1:19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8337</v>
      </c>
      <c r="P1157" t="s">
        <v>8338</v>
      </c>
      <c r="Q1157">
        <f t="shared" si="54"/>
        <v>23.5</v>
      </c>
      <c r="R1157" s="14">
        <f t="shared" si="55"/>
        <v>41835.763981481483</v>
      </c>
      <c r="S1157" s="14">
        <f t="shared" si="56"/>
        <v>41865.763981481483</v>
      </c>
    </row>
    <row r="1158" spans="1:19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8337</v>
      </c>
      <c r="P1158" t="s">
        <v>8338</v>
      </c>
      <c r="Q1158">
        <f t="shared" si="54"/>
        <v>0</v>
      </c>
      <c r="R1158" s="14">
        <f t="shared" si="55"/>
        <v>42029.07131944444</v>
      </c>
      <c r="S1158" s="14">
        <f t="shared" si="56"/>
        <v>42059.07131944444</v>
      </c>
    </row>
    <row r="1159" spans="1:19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8337</v>
      </c>
      <c r="P1159" t="s">
        <v>8338</v>
      </c>
      <c r="Q1159">
        <f t="shared" si="54"/>
        <v>50.33</v>
      </c>
      <c r="R1159" s="14">
        <f t="shared" si="55"/>
        <v>41918.628240740742</v>
      </c>
      <c r="S1159" s="14">
        <f t="shared" si="56"/>
        <v>41978.669907407413</v>
      </c>
    </row>
    <row r="1160" spans="1:19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8337</v>
      </c>
      <c r="P1160" t="s">
        <v>8338</v>
      </c>
      <c r="Q1160">
        <f t="shared" si="54"/>
        <v>11.67</v>
      </c>
      <c r="R1160" s="14">
        <f t="shared" si="55"/>
        <v>41952.09175925926</v>
      </c>
      <c r="S1160" s="14">
        <f t="shared" si="56"/>
        <v>41982.09175925926</v>
      </c>
    </row>
    <row r="1161" spans="1:19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8337</v>
      </c>
      <c r="P1161" t="s">
        <v>8338</v>
      </c>
      <c r="Q1161">
        <f t="shared" si="54"/>
        <v>0</v>
      </c>
      <c r="R1161" s="14">
        <f t="shared" si="55"/>
        <v>42154.726446759261</v>
      </c>
      <c r="S1161" s="14">
        <f t="shared" si="56"/>
        <v>42185.65625</v>
      </c>
    </row>
    <row r="1162" spans="1:19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8337</v>
      </c>
      <c r="P1162" t="s">
        <v>8338</v>
      </c>
      <c r="Q1162">
        <f t="shared" si="54"/>
        <v>60.79</v>
      </c>
      <c r="R1162" s="14">
        <f t="shared" si="55"/>
        <v>42061.154930555553</v>
      </c>
      <c r="S1162" s="14">
        <f t="shared" si="56"/>
        <v>42091.113263888896</v>
      </c>
    </row>
    <row r="1163" spans="1:19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8337</v>
      </c>
      <c r="P1163" t="s">
        <v>8338</v>
      </c>
      <c r="Q1163">
        <f t="shared" si="54"/>
        <v>0</v>
      </c>
      <c r="R1163" s="14">
        <f t="shared" si="55"/>
        <v>42122.629502314812</v>
      </c>
      <c r="S1163" s="14">
        <f t="shared" si="56"/>
        <v>42143.629502314812</v>
      </c>
    </row>
    <row r="1164" spans="1:19" ht="58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8337</v>
      </c>
      <c r="P1164" t="s">
        <v>8338</v>
      </c>
      <c r="Q1164">
        <f t="shared" si="54"/>
        <v>17.5</v>
      </c>
      <c r="R1164" s="14">
        <f t="shared" si="55"/>
        <v>41876.683611111112</v>
      </c>
      <c r="S1164" s="14">
        <f t="shared" si="56"/>
        <v>41907.683611111112</v>
      </c>
    </row>
    <row r="1165" spans="1:19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8337</v>
      </c>
      <c r="P1165" t="s">
        <v>8338</v>
      </c>
      <c r="Q1165">
        <f t="shared" si="54"/>
        <v>0</v>
      </c>
      <c r="R1165" s="14">
        <f t="shared" si="55"/>
        <v>41830.723611111112</v>
      </c>
      <c r="S1165" s="14">
        <f t="shared" si="56"/>
        <v>41860.723611111112</v>
      </c>
    </row>
    <row r="1166" spans="1:19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8337</v>
      </c>
      <c r="P1166" t="s">
        <v>8338</v>
      </c>
      <c r="Q1166">
        <f t="shared" si="54"/>
        <v>0</v>
      </c>
      <c r="R1166" s="14">
        <f t="shared" si="55"/>
        <v>42509.724328703705</v>
      </c>
      <c r="S1166" s="14">
        <f t="shared" si="56"/>
        <v>42539.724328703705</v>
      </c>
    </row>
    <row r="1167" spans="1:19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8337</v>
      </c>
      <c r="P1167" t="s">
        <v>8338</v>
      </c>
      <c r="Q1167">
        <f t="shared" si="54"/>
        <v>82.82</v>
      </c>
      <c r="R1167" s="14">
        <f t="shared" si="55"/>
        <v>41792.214467592588</v>
      </c>
      <c r="S1167" s="14">
        <f t="shared" si="56"/>
        <v>41826.214467592588</v>
      </c>
    </row>
    <row r="1168" spans="1:19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8337</v>
      </c>
      <c r="P1168" t="s">
        <v>8338</v>
      </c>
      <c r="Q1168">
        <f t="shared" si="54"/>
        <v>358.88</v>
      </c>
      <c r="R1168" s="14">
        <f t="shared" si="55"/>
        <v>42150.485439814816</v>
      </c>
      <c r="S1168" s="14">
        <f t="shared" si="56"/>
        <v>42181.166666666672</v>
      </c>
    </row>
    <row r="1169" spans="1:19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8337</v>
      </c>
      <c r="P1169" t="s">
        <v>8338</v>
      </c>
      <c r="Q1169">
        <f t="shared" si="54"/>
        <v>61.19</v>
      </c>
      <c r="R1169" s="14">
        <f t="shared" si="55"/>
        <v>41863.734895833331</v>
      </c>
      <c r="S1169" s="14">
        <f t="shared" si="56"/>
        <v>41894.734895833331</v>
      </c>
    </row>
    <row r="1170" spans="1:19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8337</v>
      </c>
      <c r="P1170" t="s">
        <v>8338</v>
      </c>
      <c r="Q1170">
        <f t="shared" si="54"/>
        <v>340</v>
      </c>
      <c r="R1170" s="14">
        <f t="shared" si="55"/>
        <v>42605.053993055553</v>
      </c>
      <c r="S1170" s="14">
        <f t="shared" si="56"/>
        <v>42635.053993055553</v>
      </c>
    </row>
    <row r="1171" spans="1:19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8337</v>
      </c>
      <c r="P1171" t="s">
        <v>8338</v>
      </c>
      <c r="Q1171">
        <f t="shared" si="54"/>
        <v>5.67</v>
      </c>
      <c r="R1171" s="14">
        <f t="shared" si="55"/>
        <v>42027.353738425925</v>
      </c>
      <c r="S1171" s="14">
        <f t="shared" si="56"/>
        <v>42057.353738425925</v>
      </c>
    </row>
    <row r="1172" spans="1:19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8337</v>
      </c>
      <c r="P1172" t="s">
        <v>8338</v>
      </c>
      <c r="Q1172">
        <f t="shared" si="54"/>
        <v>50</v>
      </c>
      <c r="R1172" s="14">
        <f t="shared" si="55"/>
        <v>42124.893182870372</v>
      </c>
      <c r="S1172" s="14">
        <f t="shared" si="56"/>
        <v>42154.893182870372</v>
      </c>
    </row>
    <row r="1173" spans="1:19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8337</v>
      </c>
      <c r="P1173" t="s">
        <v>8338</v>
      </c>
      <c r="Q1173">
        <f t="shared" si="54"/>
        <v>25</v>
      </c>
      <c r="R1173" s="14">
        <f t="shared" si="55"/>
        <v>41938.804710648146</v>
      </c>
      <c r="S1173" s="14">
        <f t="shared" si="56"/>
        <v>41956.846377314811</v>
      </c>
    </row>
    <row r="1174" spans="1:19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8337</v>
      </c>
      <c r="P1174" t="s">
        <v>8338</v>
      </c>
      <c r="Q1174">
        <f t="shared" si="54"/>
        <v>0</v>
      </c>
      <c r="R1174" s="14">
        <f t="shared" si="55"/>
        <v>41841.682314814818</v>
      </c>
      <c r="S1174" s="14">
        <f t="shared" si="56"/>
        <v>41871.682314814818</v>
      </c>
    </row>
    <row r="1175" spans="1:19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8337</v>
      </c>
      <c r="P1175" t="s">
        <v>8338</v>
      </c>
      <c r="Q1175">
        <f t="shared" si="54"/>
        <v>30</v>
      </c>
      <c r="R1175" s="14">
        <f t="shared" si="55"/>
        <v>42184.185844907406</v>
      </c>
      <c r="S1175" s="14">
        <f t="shared" si="56"/>
        <v>42219.185844907406</v>
      </c>
    </row>
    <row r="1176" spans="1:19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8337</v>
      </c>
      <c r="P1176" t="s">
        <v>8338</v>
      </c>
      <c r="Q1176">
        <f t="shared" si="54"/>
        <v>46.63</v>
      </c>
      <c r="R1176" s="14">
        <f t="shared" si="55"/>
        <v>42468.84174768519</v>
      </c>
      <c r="S1176" s="14">
        <f t="shared" si="56"/>
        <v>42498.84174768519</v>
      </c>
    </row>
    <row r="1177" spans="1:19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8337</v>
      </c>
      <c r="P1177" t="s">
        <v>8338</v>
      </c>
      <c r="Q1177">
        <f t="shared" si="54"/>
        <v>65</v>
      </c>
      <c r="R1177" s="14">
        <f t="shared" si="55"/>
        <v>42170.728460648148</v>
      </c>
      <c r="S1177" s="14">
        <f t="shared" si="56"/>
        <v>42200.728460648148</v>
      </c>
    </row>
    <row r="1178" spans="1:19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8337</v>
      </c>
      <c r="P1178" t="s">
        <v>8338</v>
      </c>
      <c r="Q1178">
        <f t="shared" si="54"/>
        <v>10</v>
      </c>
      <c r="R1178" s="14">
        <f t="shared" si="55"/>
        <v>42746.019652777773</v>
      </c>
      <c r="S1178" s="14">
        <f t="shared" si="56"/>
        <v>42800.541666666672</v>
      </c>
    </row>
    <row r="1179" spans="1:19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8337</v>
      </c>
      <c r="P1179" t="s">
        <v>8338</v>
      </c>
      <c r="Q1179">
        <f t="shared" si="54"/>
        <v>0</v>
      </c>
      <c r="R1179" s="14">
        <f t="shared" si="55"/>
        <v>41897.660833333335</v>
      </c>
      <c r="S1179" s="14">
        <f t="shared" si="56"/>
        <v>41927.660833333335</v>
      </c>
    </row>
    <row r="1180" spans="1:19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8337</v>
      </c>
      <c r="P1180" t="s">
        <v>8338</v>
      </c>
      <c r="Q1180">
        <f t="shared" si="54"/>
        <v>5</v>
      </c>
      <c r="R1180" s="14">
        <f t="shared" si="55"/>
        <v>41837.905694444446</v>
      </c>
      <c r="S1180" s="14">
        <f t="shared" si="56"/>
        <v>41867.905694444446</v>
      </c>
    </row>
    <row r="1181" spans="1:19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8337</v>
      </c>
      <c r="P1181" t="s">
        <v>8338</v>
      </c>
      <c r="Q1181">
        <f t="shared" si="54"/>
        <v>640</v>
      </c>
      <c r="R1181" s="14">
        <f t="shared" si="55"/>
        <v>42275.720219907409</v>
      </c>
      <c r="S1181" s="14">
        <f t="shared" si="56"/>
        <v>42305.720219907409</v>
      </c>
    </row>
    <row r="1182" spans="1:19" ht="43.5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8337</v>
      </c>
      <c r="P1182" t="s">
        <v>8338</v>
      </c>
      <c r="Q1182">
        <f t="shared" si="54"/>
        <v>69.12</v>
      </c>
      <c r="R1182" s="14">
        <f t="shared" si="55"/>
        <v>41781.806875000002</v>
      </c>
      <c r="S1182" s="14">
        <f t="shared" si="56"/>
        <v>41818.806875000002</v>
      </c>
    </row>
    <row r="1183" spans="1:19" ht="29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8337</v>
      </c>
      <c r="P1183" t="s">
        <v>8338</v>
      </c>
      <c r="Q1183">
        <f t="shared" si="54"/>
        <v>1.33</v>
      </c>
      <c r="R1183" s="14">
        <f t="shared" si="55"/>
        <v>42034.339363425926</v>
      </c>
      <c r="S1183" s="14">
        <f t="shared" si="56"/>
        <v>42064.339363425926</v>
      </c>
    </row>
    <row r="1184" spans="1:19" ht="58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8337</v>
      </c>
      <c r="P1184" t="s">
        <v>8338</v>
      </c>
      <c r="Q1184">
        <f t="shared" si="54"/>
        <v>10.5</v>
      </c>
      <c r="R1184" s="14">
        <f t="shared" si="55"/>
        <v>42728.827407407407</v>
      </c>
      <c r="S1184" s="14">
        <f t="shared" si="56"/>
        <v>42747.695833333331</v>
      </c>
    </row>
    <row r="1185" spans="1:19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8337</v>
      </c>
      <c r="P1185" t="s">
        <v>8338</v>
      </c>
      <c r="Q1185">
        <f t="shared" si="54"/>
        <v>33.33</v>
      </c>
      <c r="R1185" s="14">
        <f t="shared" si="55"/>
        <v>42656.86137731481</v>
      </c>
      <c r="S1185" s="14">
        <f t="shared" si="56"/>
        <v>42676.165972222225</v>
      </c>
    </row>
    <row r="1186" spans="1:19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8339</v>
      </c>
      <c r="P1186" t="s">
        <v>8340</v>
      </c>
      <c r="Q1186">
        <f t="shared" si="54"/>
        <v>61.56</v>
      </c>
      <c r="R1186" s="14">
        <f t="shared" si="55"/>
        <v>42741.599664351852</v>
      </c>
      <c r="S1186" s="14">
        <f t="shared" si="56"/>
        <v>42772.599664351852</v>
      </c>
    </row>
    <row r="1187" spans="1:19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8339</v>
      </c>
      <c r="P1187" t="s">
        <v>8340</v>
      </c>
      <c r="Q1187">
        <f t="shared" si="54"/>
        <v>118.74</v>
      </c>
      <c r="R1187" s="14">
        <f t="shared" si="55"/>
        <v>42130.865150462967</v>
      </c>
      <c r="S1187" s="14">
        <f t="shared" si="56"/>
        <v>42163.166666666672</v>
      </c>
    </row>
    <row r="1188" spans="1:19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8339</v>
      </c>
      <c r="P1188" t="s">
        <v>8340</v>
      </c>
      <c r="Q1188">
        <f t="shared" si="54"/>
        <v>65.08</v>
      </c>
      <c r="R1188" s="14">
        <f t="shared" si="55"/>
        <v>42123.86336805555</v>
      </c>
      <c r="S1188" s="14">
        <f t="shared" si="56"/>
        <v>42156.945833333331</v>
      </c>
    </row>
    <row r="1189" spans="1:19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8339</v>
      </c>
      <c r="P1189" t="s">
        <v>8340</v>
      </c>
      <c r="Q1189">
        <f t="shared" si="54"/>
        <v>130.16</v>
      </c>
      <c r="R1189" s="14">
        <f t="shared" si="55"/>
        <v>42109.894942129627</v>
      </c>
      <c r="S1189" s="14">
        <f t="shared" si="56"/>
        <v>42141.75</v>
      </c>
    </row>
    <row r="1190" spans="1:19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8339</v>
      </c>
      <c r="P1190" t="s">
        <v>8340</v>
      </c>
      <c r="Q1190">
        <f t="shared" si="54"/>
        <v>37.78</v>
      </c>
      <c r="R1190" s="14">
        <f t="shared" si="55"/>
        <v>42711.700694444444</v>
      </c>
      <c r="S1190" s="14">
        <f t="shared" si="56"/>
        <v>42732.700694444444</v>
      </c>
    </row>
    <row r="1191" spans="1:19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8339</v>
      </c>
      <c r="P1191" t="s">
        <v>8340</v>
      </c>
      <c r="Q1191">
        <f t="shared" si="54"/>
        <v>112.79</v>
      </c>
      <c r="R1191" s="14">
        <f t="shared" si="55"/>
        <v>42529.979108796295</v>
      </c>
      <c r="S1191" s="14">
        <f t="shared" si="56"/>
        <v>42550.979108796295</v>
      </c>
    </row>
    <row r="1192" spans="1:19" ht="43.5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8339</v>
      </c>
      <c r="P1192" t="s">
        <v>8340</v>
      </c>
      <c r="Q1192">
        <f t="shared" si="54"/>
        <v>51.92</v>
      </c>
      <c r="R1192" s="14">
        <f t="shared" si="55"/>
        <v>41852.665798611109</v>
      </c>
      <c r="S1192" s="14">
        <f t="shared" si="56"/>
        <v>41882.665798611109</v>
      </c>
    </row>
    <row r="1193" spans="1:19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8339</v>
      </c>
      <c r="P1193" t="s">
        <v>8340</v>
      </c>
      <c r="Q1193">
        <f t="shared" si="54"/>
        <v>89.24</v>
      </c>
      <c r="R1193" s="14">
        <f t="shared" si="55"/>
        <v>42419.603703703702</v>
      </c>
      <c r="S1193" s="14">
        <f t="shared" si="56"/>
        <v>42449.562037037031</v>
      </c>
    </row>
    <row r="1194" spans="1:19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8339</v>
      </c>
      <c r="P1194" t="s">
        <v>8340</v>
      </c>
      <c r="Q1194">
        <f t="shared" si="54"/>
        <v>19.329999999999998</v>
      </c>
      <c r="R1194" s="14">
        <f t="shared" si="55"/>
        <v>42747.506689814814</v>
      </c>
      <c r="S1194" s="14">
        <f t="shared" si="56"/>
        <v>42777.506689814814</v>
      </c>
    </row>
    <row r="1195" spans="1:19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8339</v>
      </c>
      <c r="P1195" t="s">
        <v>8340</v>
      </c>
      <c r="Q1195">
        <f t="shared" si="54"/>
        <v>79.97</v>
      </c>
      <c r="R1195" s="14">
        <f t="shared" si="55"/>
        <v>42409.776076388895</v>
      </c>
      <c r="S1195" s="14">
        <f t="shared" si="56"/>
        <v>42469.734409722223</v>
      </c>
    </row>
    <row r="1196" spans="1:19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8339</v>
      </c>
      <c r="P1196" t="s">
        <v>8340</v>
      </c>
      <c r="Q1196">
        <f t="shared" si="54"/>
        <v>56.41</v>
      </c>
      <c r="R1196" s="14">
        <f t="shared" si="55"/>
        <v>42072.488182870366</v>
      </c>
      <c r="S1196" s="14">
        <f t="shared" si="56"/>
        <v>42102.488182870366</v>
      </c>
    </row>
    <row r="1197" spans="1:19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8339</v>
      </c>
      <c r="P1197" t="s">
        <v>8340</v>
      </c>
      <c r="Q1197">
        <f t="shared" si="54"/>
        <v>79.41</v>
      </c>
      <c r="R1197" s="14">
        <f t="shared" si="55"/>
        <v>42298.34783564815</v>
      </c>
      <c r="S1197" s="14">
        <f t="shared" si="56"/>
        <v>42358.375</v>
      </c>
    </row>
    <row r="1198" spans="1:19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8339</v>
      </c>
      <c r="P1198" t="s">
        <v>8340</v>
      </c>
      <c r="Q1198">
        <f t="shared" si="54"/>
        <v>76.44</v>
      </c>
      <c r="R1198" s="14">
        <f t="shared" si="55"/>
        <v>42326.818738425922</v>
      </c>
      <c r="S1198" s="14">
        <f t="shared" si="56"/>
        <v>42356.818738425922</v>
      </c>
    </row>
    <row r="1199" spans="1:19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8339</v>
      </c>
      <c r="P1199" t="s">
        <v>8340</v>
      </c>
      <c r="Q1199">
        <f t="shared" si="54"/>
        <v>121</v>
      </c>
      <c r="R1199" s="14">
        <f t="shared" si="55"/>
        <v>42503.66474537037</v>
      </c>
      <c r="S1199" s="14">
        <f t="shared" si="56"/>
        <v>42534.249305555553</v>
      </c>
    </row>
    <row r="1200" spans="1:19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8339</v>
      </c>
      <c r="P1200" t="s">
        <v>8340</v>
      </c>
      <c r="Q1200">
        <f t="shared" si="54"/>
        <v>54.62</v>
      </c>
      <c r="R1200" s="14">
        <f t="shared" si="55"/>
        <v>42333.619050925925</v>
      </c>
      <c r="S1200" s="14">
        <f t="shared" si="56"/>
        <v>42369.125</v>
      </c>
    </row>
    <row r="1201" spans="1:19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8339</v>
      </c>
      <c r="P1201" t="s">
        <v>8340</v>
      </c>
      <c r="Q1201">
        <f t="shared" si="54"/>
        <v>299.22000000000003</v>
      </c>
      <c r="R1201" s="14">
        <f t="shared" si="55"/>
        <v>42161.770833333328</v>
      </c>
      <c r="S1201" s="14">
        <f t="shared" si="56"/>
        <v>42193.770833333328</v>
      </c>
    </row>
    <row r="1202" spans="1:19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8339</v>
      </c>
      <c r="P1202" t="s">
        <v>8340</v>
      </c>
      <c r="Q1202">
        <f t="shared" si="54"/>
        <v>58.53</v>
      </c>
      <c r="R1202" s="14">
        <f t="shared" si="55"/>
        <v>42089.477500000001</v>
      </c>
      <c r="S1202" s="14">
        <f t="shared" si="56"/>
        <v>42110.477500000001</v>
      </c>
    </row>
    <row r="1203" spans="1:19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8339</v>
      </c>
      <c r="P1203" t="s">
        <v>8340</v>
      </c>
      <c r="Q1203">
        <f t="shared" si="54"/>
        <v>55.37</v>
      </c>
      <c r="R1203" s="14">
        <f t="shared" si="55"/>
        <v>42536.60701388889</v>
      </c>
      <c r="S1203" s="14">
        <f t="shared" si="56"/>
        <v>42566.60701388889</v>
      </c>
    </row>
    <row r="1204" spans="1:19" ht="58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8339</v>
      </c>
      <c r="P1204" t="s">
        <v>8340</v>
      </c>
      <c r="Q1204">
        <f t="shared" si="54"/>
        <v>183.8</v>
      </c>
      <c r="R1204" s="14">
        <f t="shared" si="55"/>
        <v>42152.288819444439</v>
      </c>
      <c r="S1204" s="14">
        <f t="shared" si="56"/>
        <v>42182.288819444439</v>
      </c>
    </row>
    <row r="1205" spans="1:19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8339</v>
      </c>
      <c r="P1205" t="s">
        <v>8340</v>
      </c>
      <c r="Q1205">
        <f t="shared" si="54"/>
        <v>165.35</v>
      </c>
      <c r="R1205" s="14">
        <f t="shared" si="55"/>
        <v>42125.614895833336</v>
      </c>
      <c r="S1205" s="14">
        <f t="shared" si="56"/>
        <v>42155.614895833336</v>
      </c>
    </row>
    <row r="1206" spans="1:19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8339</v>
      </c>
      <c r="P1206" t="s">
        <v>8340</v>
      </c>
      <c r="Q1206">
        <f t="shared" si="54"/>
        <v>234.79</v>
      </c>
      <c r="R1206" s="14">
        <f t="shared" si="55"/>
        <v>42297.748067129629</v>
      </c>
      <c r="S1206" s="14">
        <f t="shared" si="56"/>
        <v>42342.208333333328</v>
      </c>
    </row>
    <row r="1207" spans="1:19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8339</v>
      </c>
      <c r="P1207" t="s">
        <v>8340</v>
      </c>
      <c r="Q1207">
        <f t="shared" si="54"/>
        <v>211.48</v>
      </c>
      <c r="R1207" s="14">
        <f t="shared" si="55"/>
        <v>42138.506377314814</v>
      </c>
      <c r="S1207" s="14">
        <f t="shared" si="56"/>
        <v>42168.506377314814</v>
      </c>
    </row>
    <row r="1208" spans="1:19" ht="58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8339</v>
      </c>
      <c r="P1208" t="s">
        <v>8340</v>
      </c>
      <c r="Q1208">
        <f t="shared" si="54"/>
        <v>32.340000000000003</v>
      </c>
      <c r="R1208" s="14">
        <f t="shared" si="55"/>
        <v>42772.776076388895</v>
      </c>
      <c r="S1208" s="14">
        <f t="shared" si="56"/>
        <v>42805.561805555553</v>
      </c>
    </row>
    <row r="1209" spans="1:19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8339</v>
      </c>
      <c r="P1209" t="s">
        <v>8340</v>
      </c>
      <c r="Q1209">
        <f t="shared" si="54"/>
        <v>123.38</v>
      </c>
      <c r="R1209" s="14">
        <f t="shared" si="55"/>
        <v>42430.430243055554</v>
      </c>
      <c r="S1209" s="14">
        <f t="shared" si="56"/>
        <v>42460.416666666672</v>
      </c>
    </row>
    <row r="1210" spans="1:19" ht="58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8339</v>
      </c>
      <c r="P1210" t="s">
        <v>8340</v>
      </c>
      <c r="Q1210">
        <f t="shared" si="54"/>
        <v>207.07</v>
      </c>
      <c r="R1210" s="14">
        <f t="shared" si="55"/>
        <v>42423.709074074075</v>
      </c>
      <c r="S1210" s="14">
        <f t="shared" si="56"/>
        <v>42453.667407407411</v>
      </c>
    </row>
    <row r="1211" spans="1:19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8339</v>
      </c>
      <c r="P1211" t="s">
        <v>8340</v>
      </c>
      <c r="Q1211">
        <f t="shared" si="54"/>
        <v>138.26</v>
      </c>
      <c r="R1211" s="14">
        <f t="shared" si="55"/>
        <v>42761.846122685187</v>
      </c>
      <c r="S1211" s="14">
        <f t="shared" si="56"/>
        <v>42791.846122685187</v>
      </c>
    </row>
    <row r="1212" spans="1:19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8339</v>
      </c>
      <c r="P1212" t="s">
        <v>8340</v>
      </c>
      <c r="Q1212">
        <f t="shared" si="54"/>
        <v>493.82</v>
      </c>
      <c r="R1212" s="14">
        <f t="shared" si="55"/>
        <v>42132.941805555558</v>
      </c>
      <c r="S1212" s="14">
        <f t="shared" si="56"/>
        <v>42155.875</v>
      </c>
    </row>
    <row r="1213" spans="1:19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8339</v>
      </c>
      <c r="P1213" t="s">
        <v>8340</v>
      </c>
      <c r="Q1213">
        <f t="shared" si="54"/>
        <v>168.5</v>
      </c>
      <c r="R1213" s="14">
        <f t="shared" si="55"/>
        <v>42515.866446759261</v>
      </c>
      <c r="S1213" s="14">
        <f t="shared" si="56"/>
        <v>42530.866446759261</v>
      </c>
    </row>
    <row r="1214" spans="1:19" ht="58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8339</v>
      </c>
      <c r="P1214" t="s">
        <v>8340</v>
      </c>
      <c r="Q1214">
        <f t="shared" si="54"/>
        <v>38.869999999999997</v>
      </c>
      <c r="R1214" s="14">
        <f t="shared" si="55"/>
        <v>42318.950173611112</v>
      </c>
      <c r="S1214" s="14">
        <f t="shared" si="56"/>
        <v>42335.041666666672</v>
      </c>
    </row>
    <row r="1215" spans="1:19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8339</v>
      </c>
      <c r="P1215" t="s">
        <v>8340</v>
      </c>
      <c r="Q1215">
        <f t="shared" si="54"/>
        <v>61.53</v>
      </c>
      <c r="R1215" s="14">
        <f t="shared" si="55"/>
        <v>42731.755787037036</v>
      </c>
      <c r="S1215" s="14">
        <f t="shared" si="56"/>
        <v>42766.755787037036</v>
      </c>
    </row>
    <row r="1216" spans="1:19" ht="58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8339</v>
      </c>
      <c r="P1216" t="s">
        <v>8340</v>
      </c>
      <c r="Q1216">
        <f t="shared" si="54"/>
        <v>105.44</v>
      </c>
      <c r="R1216" s="14">
        <f t="shared" si="55"/>
        <v>42104.840335648143</v>
      </c>
      <c r="S1216" s="14">
        <f t="shared" si="56"/>
        <v>42164.840335648143</v>
      </c>
    </row>
    <row r="1217" spans="1:19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8339</v>
      </c>
      <c r="P1217" t="s">
        <v>8340</v>
      </c>
      <c r="Q1217">
        <f t="shared" si="54"/>
        <v>71.59</v>
      </c>
      <c r="R1217" s="14">
        <f t="shared" si="55"/>
        <v>41759.923101851848</v>
      </c>
      <c r="S1217" s="14">
        <f t="shared" si="56"/>
        <v>41789.923101851848</v>
      </c>
    </row>
    <row r="1218" spans="1:19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8339</v>
      </c>
      <c r="P1218" t="s">
        <v>8340</v>
      </c>
      <c r="Q1218">
        <f t="shared" si="54"/>
        <v>91.88</v>
      </c>
      <c r="R1218" s="14">
        <f t="shared" si="55"/>
        <v>42247.616400462968</v>
      </c>
      <c r="S1218" s="14">
        <f t="shared" si="56"/>
        <v>42279.960416666669</v>
      </c>
    </row>
    <row r="1219" spans="1:19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8339</v>
      </c>
      <c r="P1219" t="s">
        <v>8340</v>
      </c>
      <c r="Q1219">
        <f t="shared" ref="Q1219:Q1282" si="57">IFERROR(ROUND(E1219/L1219,2),0)</f>
        <v>148.57</v>
      </c>
      <c r="R1219" s="14">
        <f t="shared" ref="R1219:R1282" si="58">(((J1219/60)/60)/24)+DATE(1970,1,1)</f>
        <v>42535.809490740736</v>
      </c>
      <c r="S1219" s="14">
        <f t="shared" ref="S1219:S1282" si="59">(((I1219/60)/60)/24)+DATE(1970,1,1)</f>
        <v>42565.809490740736</v>
      </c>
    </row>
    <row r="1220" spans="1:19" ht="58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8339</v>
      </c>
      <c r="P1220" t="s">
        <v>8340</v>
      </c>
      <c r="Q1220">
        <f t="shared" si="57"/>
        <v>174.21</v>
      </c>
      <c r="R1220" s="14">
        <f t="shared" si="58"/>
        <v>42278.662037037036</v>
      </c>
      <c r="S1220" s="14">
        <f t="shared" si="59"/>
        <v>42309.125</v>
      </c>
    </row>
    <row r="1221" spans="1:19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8339</v>
      </c>
      <c r="P1221" t="s">
        <v>8340</v>
      </c>
      <c r="Q1221">
        <f t="shared" si="57"/>
        <v>102.86</v>
      </c>
      <c r="R1221" s="14">
        <f t="shared" si="58"/>
        <v>42633.461956018517</v>
      </c>
      <c r="S1221" s="14">
        <f t="shared" si="59"/>
        <v>42663.461956018517</v>
      </c>
    </row>
    <row r="1222" spans="1:19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8339</v>
      </c>
      <c r="P1222" t="s">
        <v>8340</v>
      </c>
      <c r="Q1222">
        <f t="shared" si="57"/>
        <v>111.18</v>
      </c>
      <c r="R1222" s="14">
        <f t="shared" si="58"/>
        <v>42211.628611111111</v>
      </c>
      <c r="S1222" s="14">
        <f t="shared" si="59"/>
        <v>42241.628611111111</v>
      </c>
    </row>
    <row r="1223" spans="1:19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8339</v>
      </c>
      <c r="P1223" t="s">
        <v>8340</v>
      </c>
      <c r="Q1223">
        <f t="shared" si="57"/>
        <v>23.8</v>
      </c>
      <c r="R1223" s="14">
        <f t="shared" si="58"/>
        <v>42680.47555555556</v>
      </c>
      <c r="S1223" s="14">
        <f t="shared" si="59"/>
        <v>42708</v>
      </c>
    </row>
    <row r="1224" spans="1:19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8339</v>
      </c>
      <c r="P1224" t="s">
        <v>8340</v>
      </c>
      <c r="Q1224">
        <f t="shared" si="57"/>
        <v>81.27</v>
      </c>
      <c r="R1224" s="14">
        <f t="shared" si="58"/>
        <v>42430.720451388886</v>
      </c>
      <c r="S1224" s="14">
        <f t="shared" si="59"/>
        <v>42461.166666666672</v>
      </c>
    </row>
    <row r="1225" spans="1:19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8339</v>
      </c>
      <c r="P1225" t="s">
        <v>8340</v>
      </c>
      <c r="Q1225">
        <f t="shared" si="57"/>
        <v>116.21</v>
      </c>
      <c r="R1225" s="14">
        <f t="shared" si="58"/>
        <v>42654.177187499998</v>
      </c>
      <c r="S1225" s="14">
        <f t="shared" si="59"/>
        <v>42684.218854166669</v>
      </c>
    </row>
    <row r="1226" spans="1:19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8326</v>
      </c>
      <c r="P1226" t="s">
        <v>8341</v>
      </c>
      <c r="Q1226">
        <f t="shared" si="57"/>
        <v>58.89</v>
      </c>
      <c r="R1226" s="14">
        <f t="shared" si="58"/>
        <v>41736.549791666665</v>
      </c>
      <c r="S1226" s="14">
        <f t="shared" si="59"/>
        <v>41796.549791666665</v>
      </c>
    </row>
    <row r="1227" spans="1:19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8326</v>
      </c>
      <c r="P1227" t="s">
        <v>8341</v>
      </c>
      <c r="Q1227">
        <f t="shared" si="57"/>
        <v>44</v>
      </c>
      <c r="R1227" s="14">
        <f t="shared" si="58"/>
        <v>41509.905995370369</v>
      </c>
      <c r="S1227" s="14">
        <f t="shared" si="59"/>
        <v>41569.905995370369</v>
      </c>
    </row>
    <row r="1228" spans="1:19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8326</v>
      </c>
      <c r="P1228" t="s">
        <v>8341</v>
      </c>
      <c r="Q1228">
        <f t="shared" si="57"/>
        <v>48.43</v>
      </c>
      <c r="R1228" s="14">
        <f t="shared" si="58"/>
        <v>41715.874780092592</v>
      </c>
      <c r="S1228" s="14">
        <f t="shared" si="59"/>
        <v>41750.041666666664</v>
      </c>
    </row>
    <row r="1229" spans="1:19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8326</v>
      </c>
      <c r="P1229" t="s">
        <v>8341</v>
      </c>
      <c r="Q1229">
        <f t="shared" si="57"/>
        <v>0</v>
      </c>
      <c r="R1229" s="14">
        <f t="shared" si="58"/>
        <v>41827.919166666667</v>
      </c>
      <c r="S1229" s="14">
        <f t="shared" si="59"/>
        <v>41858.291666666664</v>
      </c>
    </row>
    <row r="1230" spans="1:19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8326</v>
      </c>
      <c r="P1230" t="s">
        <v>8341</v>
      </c>
      <c r="Q1230">
        <f t="shared" si="57"/>
        <v>61.04</v>
      </c>
      <c r="R1230" s="14">
        <f t="shared" si="58"/>
        <v>40754.729259259257</v>
      </c>
      <c r="S1230" s="14">
        <f t="shared" si="59"/>
        <v>40814.729259259257</v>
      </c>
    </row>
    <row r="1231" spans="1:19" ht="58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8326</v>
      </c>
      <c r="P1231" t="s">
        <v>8341</v>
      </c>
      <c r="Q1231">
        <f t="shared" si="57"/>
        <v>25</v>
      </c>
      <c r="R1231" s="14">
        <f t="shared" si="58"/>
        <v>40985.459803240738</v>
      </c>
      <c r="S1231" s="14">
        <f t="shared" si="59"/>
        <v>41015.666666666664</v>
      </c>
    </row>
    <row r="1232" spans="1:19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8326</v>
      </c>
      <c r="P1232" t="s">
        <v>8341</v>
      </c>
      <c r="Q1232">
        <f t="shared" si="57"/>
        <v>0</v>
      </c>
      <c r="R1232" s="14">
        <f t="shared" si="58"/>
        <v>40568.972569444442</v>
      </c>
      <c r="S1232" s="14">
        <f t="shared" si="59"/>
        <v>40598.972569444442</v>
      </c>
    </row>
    <row r="1233" spans="1:19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8326</v>
      </c>
      <c r="P1233" t="s">
        <v>8341</v>
      </c>
      <c r="Q1233">
        <f t="shared" si="57"/>
        <v>0</v>
      </c>
      <c r="R1233" s="14">
        <f t="shared" si="58"/>
        <v>42193.941759259258</v>
      </c>
      <c r="S1233" s="14">
        <f t="shared" si="59"/>
        <v>42244.041666666672</v>
      </c>
    </row>
    <row r="1234" spans="1:19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8326</v>
      </c>
      <c r="P1234" t="s">
        <v>8341</v>
      </c>
      <c r="Q1234">
        <f t="shared" si="57"/>
        <v>40</v>
      </c>
      <c r="R1234" s="14">
        <f t="shared" si="58"/>
        <v>41506.848032407412</v>
      </c>
      <c r="S1234" s="14">
        <f t="shared" si="59"/>
        <v>41553.848032407412</v>
      </c>
    </row>
    <row r="1235" spans="1:19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8326</v>
      </c>
      <c r="P1235" t="s">
        <v>8341</v>
      </c>
      <c r="Q1235">
        <f t="shared" si="57"/>
        <v>19.329999999999998</v>
      </c>
      <c r="R1235" s="14">
        <f t="shared" si="58"/>
        <v>40939.948773148149</v>
      </c>
      <c r="S1235" s="14">
        <f t="shared" si="59"/>
        <v>40960.948773148149</v>
      </c>
    </row>
    <row r="1236" spans="1:19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8326</v>
      </c>
      <c r="P1236" t="s">
        <v>8341</v>
      </c>
      <c r="Q1236">
        <f t="shared" si="57"/>
        <v>0</v>
      </c>
      <c r="R1236" s="14">
        <f t="shared" si="58"/>
        <v>42007.788680555561</v>
      </c>
      <c r="S1236" s="14">
        <f t="shared" si="59"/>
        <v>42037.788680555561</v>
      </c>
    </row>
    <row r="1237" spans="1:19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8326</v>
      </c>
      <c r="P1237" t="s">
        <v>8341</v>
      </c>
      <c r="Q1237">
        <f t="shared" si="57"/>
        <v>35</v>
      </c>
      <c r="R1237" s="14">
        <f t="shared" si="58"/>
        <v>41583.135405092595</v>
      </c>
      <c r="S1237" s="14">
        <f t="shared" si="59"/>
        <v>41623.135405092595</v>
      </c>
    </row>
    <row r="1238" spans="1:19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8326</v>
      </c>
      <c r="P1238" t="s">
        <v>8341</v>
      </c>
      <c r="Q1238">
        <f t="shared" si="57"/>
        <v>0</v>
      </c>
      <c r="R1238" s="14">
        <f t="shared" si="58"/>
        <v>41110.680138888885</v>
      </c>
      <c r="S1238" s="14">
        <f t="shared" si="59"/>
        <v>41118.666666666664</v>
      </c>
    </row>
    <row r="1239" spans="1:19" ht="58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8326</v>
      </c>
      <c r="P1239" t="s">
        <v>8341</v>
      </c>
      <c r="Q1239">
        <f t="shared" si="57"/>
        <v>0</v>
      </c>
      <c r="R1239" s="14">
        <f t="shared" si="58"/>
        <v>41125.283159722225</v>
      </c>
      <c r="S1239" s="14">
        <f t="shared" si="59"/>
        <v>41145.283159722225</v>
      </c>
    </row>
    <row r="1240" spans="1:19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8326</v>
      </c>
      <c r="P1240" t="s">
        <v>8341</v>
      </c>
      <c r="Q1240">
        <f t="shared" si="57"/>
        <v>59.33</v>
      </c>
      <c r="R1240" s="14">
        <f t="shared" si="58"/>
        <v>40731.61037037037</v>
      </c>
      <c r="S1240" s="14">
        <f t="shared" si="59"/>
        <v>40761.61037037037</v>
      </c>
    </row>
    <row r="1241" spans="1:19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8326</v>
      </c>
      <c r="P1241" t="s">
        <v>8341</v>
      </c>
      <c r="Q1241">
        <f t="shared" si="57"/>
        <v>0</v>
      </c>
      <c r="R1241" s="14">
        <f t="shared" si="58"/>
        <v>40883.962581018517</v>
      </c>
      <c r="S1241" s="14">
        <f t="shared" si="59"/>
        <v>40913.962581018517</v>
      </c>
    </row>
    <row r="1242" spans="1:19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8326</v>
      </c>
      <c r="P1242" t="s">
        <v>8341</v>
      </c>
      <c r="Q1242">
        <f t="shared" si="57"/>
        <v>30.13</v>
      </c>
      <c r="R1242" s="14">
        <f t="shared" si="58"/>
        <v>41409.040011574078</v>
      </c>
      <c r="S1242" s="14">
        <f t="shared" si="59"/>
        <v>41467.910416666666</v>
      </c>
    </row>
    <row r="1243" spans="1:19" ht="58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8326</v>
      </c>
      <c r="P1243" t="s">
        <v>8341</v>
      </c>
      <c r="Q1243">
        <f t="shared" si="57"/>
        <v>74.62</v>
      </c>
      <c r="R1243" s="14">
        <f t="shared" si="58"/>
        <v>41923.837731481479</v>
      </c>
      <c r="S1243" s="14">
        <f t="shared" si="59"/>
        <v>41946.249305555553</v>
      </c>
    </row>
    <row r="1244" spans="1:19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8326</v>
      </c>
      <c r="P1244" t="s">
        <v>8341</v>
      </c>
      <c r="Q1244">
        <f t="shared" si="57"/>
        <v>5</v>
      </c>
      <c r="R1244" s="14">
        <f t="shared" si="58"/>
        <v>40782.165532407409</v>
      </c>
      <c r="S1244" s="14">
        <f t="shared" si="59"/>
        <v>40797.554166666669</v>
      </c>
    </row>
    <row r="1245" spans="1:19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8326</v>
      </c>
      <c r="P1245" t="s">
        <v>8341</v>
      </c>
      <c r="Q1245">
        <f t="shared" si="57"/>
        <v>44.5</v>
      </c>
      <c r="R1245" s="14">
        <f t="shared" si="58"/>
        <v>40671.879293981481</v>
      </c>
      <c r="S1245" s="14">
        <f t="shared" si="59"/>
        <v>40732.875</v>
      </c>
    </row>
    <row r="1246" spans="1:19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8326</v>
      </c>
      <c r="P1246" t="s">
        <v>8327</v>
      </c>
      <c r="Q1246">
        <f t="shared" si="57"/>
        <v>46.13</v>
      </c>
      <c r="R1246" s="14">
        <f t="shared" si="58"/>
        <v>41355.825497685182</v>
      </c>
      <c r="S1246" s="14">
        <f t="shared" si="59"/>
        <v>41386.875</v>
      </c>
    </row>
    <row r="1247" spans="1:19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8326</v>
      </c>
      <c r="P1247" t="s">
        <v>8327</v>
      </c>
      <c r="Q1247">
        <f t="shared" si="57"/>
        <v>141.47</v>
      </c>
      <c r="R1247" s="14">
        <f t="shared" si="58"/>
        <v>41774.599930555552</v>
      </c>
      <c r="S1247" s="14">
        <f t="shared" si="59"/>
        <v>41804.599930555552</v>
      </c>
    </row>
    <row r="1248" spans="1:19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8326</v>
      </c>
      <c r="P1248" t="s">
        <v>8327</v>
      </c>
      <c r="Q1248">
        <f t="shared" si="57"/>
        <v>75.48</v>
      </c>
      <c r="R1248" s="14">
        <f t="shared" si="58"/>
        <v>40838.043391203704</v>
      </c>
      <c r="S1248" s="14">
        <f t="shared" si="59"/>
        <v>40883.085057870368</v>
      </c>
    </row>
    <row r="1249" spans="1:19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8326</v>
      </c>
      <c r="P1249" t="s">
        <v>8327</v>
      </c>
      <c r="Q1249">
        <f t="shared" si="57"/>
        <v>85.5</v>
      </c>
      <c r="R1249" s="14">
        <f t="shared" si="58"/>
        <v>41370.292303240742</v>
      </c>
      <c r="S1249" s="14">
        <f t="shared" si="59"/>
        <v>41400.292303240742</v>
      </c>
    </row>
    <row r="1250" spans="1:19" ht="43.5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8326</v>
      </c>
      <c r="P1250" t="s">
        <v>8327</v>
      </c>
      <c r="Q1250">
        <f t="shared" si="57"/>
        <v>64.25</v>
      </c>
      <c r="R1250" s="14">
        <f t="shared" si="58"/>
        <v>41767.656863425924</v>
      </c>
      <c r="S1250" s="14">
        <f t="shared" si="59"/>
        <v>41803.290972222225</v>
      </c>
    </row>
    <row r="1251" spans="1:19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8326</v>
      </c>
      <c r="P1251" t="s">
        <v>8327</v>
      </c>
      <c r="Q1251">
        <f t="shared" si="57"/>
        <v>64.47</v>
      </c>
      <c r="R1251" s="14">
        <f t="shared" si="58"/>
        <v>41067.74086805556</v>
      </c>
      <c r="S1251" s="14">
        <f t="shared" si="59"/>
        <v>41097.74086805556</v>
      </c>
    </row>
    <row r="1252" spans="1:19" ht="58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8326</v>
      </c>
      <c r="P1252" t="s">
        <v>8327</v>
      </c>
      <c r="Q1252">
        <f t="shared" si="57"/>
        <v>118.2</v>
      </c>
      <c r="R1252" s="14">
        <f t="shared" si="58"/>
        <v>41843.64271990741</v>
      </c>
      <c r="S1252" s="14">
        <f t="shared" si="59"/>
        <v>41888.64271990741</v>
      </c>
    </row>
    <row r="1253" spans="1:19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8326</v>
      </c>
      <c r="P1253" t="s">
        <v>8327</v>
      </c>
      <c r="Q1253">
        <f t="shared" si="57"/>
        <v>82.54</v>
      </c>
      <c r="R1253" s="14">
        <f t="shared" si="58"/>
        <v>40751.814432870371</v>
      </c>
      <c r="S1253" s="14">
        <f t="shared" si="59"/>
        <v>40811.814432870371</v>
      </c>
    </row>
    <row r="1254" spans="1:19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8326</v>
      </c>
      <c r="P1254" t="s">
        <v>8327</v>
      </c>
      <c r="Q1254">
        <f t="shared" si="57"/>
        <v>34.17</v>
      </c>
      <c r="R1254" s="14">
        <f t="shared" si="58"/>
        <v>41543.988067129627</v>
      </c>
      <c r="S1254" s="14">
        <f t="shared" si="59"/>
        <v>41571.988067129627</v>
      </c>
    </row>
    <row r="1255" spans="1:19" ht="58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8326</v>
      </c>
      <c r="P1255" t="s">
        <v>8327</v>
      </c>
      <c r="Q1255">
        <f t="shared" si="57"/>
        <v>42.73</v>
      </c>
      <c r="R1255" s="14">
        <f t="shared" si="58"/>
        <v>41855.783645833333</v>
      </c>
      <c r="S1255" s="14">
        <f t="shared" si="59"/>
        <v>41885.783645833333</v>
      </c>
    </row>
    <row r="1256" spans="1:19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8326</v>
      </c>
      <c r="P1256" t="s">
        <v>8327</v>
      </c>
      <c r="Q1256">
        <f t="shared" si="57"/>
        <v>94.49</v>
      </c>
      <c r="R1256" s="14">
        <f t="shared" si="58"/>
        <v>40487.621365740742</v>
      </c>
      <c r="S1256" s="14">
        <f t="shared" si="59"/>
        <v>40544.207638888889</v>
      </c>
    </row>
    <row r="1257" spans="1:19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8326</v>
      </c>
      <c r="P1257" t="s">
        <v>8327</v>
      </c>
      <c r="Q1257">
        <f t="shared" si="57"/>
        <v>55.7</v>
      </c>
      <c r="R1257" s="14">
        <f t="shared" si="58"/>
        <v>41579.845509259263</v>
      </c>
      <c r="S1257" s="14">
        <f t="shared" si="59"/>
        <v>41609.887175925927</v>
      </c>
    </row>
    <row r="1258" spans="1:19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8326</v>
      </c>
      <c r="P1258" t="s">
        <v>8327</v>
      </c>
      <c r="Q1258">
        <f t="shared" si="57"/>
        <v>98.03</v>
      </c>
      <c r="R1258" s="14">
        <f t="shared" si="58"/>
        <v>40921.919340277782</v>
      </c>
      <c r="S1258" s="14">
        <f t="shared" si="59"/>
        <v>40951.919340277782</v>
      </c>
    </row>
    <row r="1259" spans="1:19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8326</v>
      </c>
      <c r="P1259" t="s">
        <v>8327</v>
      </c>
      <c r="Q1259">
        <f t="shared" si="57"/>
        <v>92.1</v>
      </c>
      <c r="R1259" s="14">
        <f t="shared" si="58"/>
        <v>40587.085532407407</v>
      </c>
      <c r="S1259" s="14">
        <f t="shared" si="59"/>
        <v>40636.043865740743</v>
      </c>
    </row>
    <row r="1260" spans="1:19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8326</v>
      </c>
      <c r="P1260" t="s">
        <v>8327</v>
      </c>
      <c r="Q1260">
        <f t="shared" si="57"/>
        <v>38.18</v>
      </c>
      <c r="R1260" s="14">
        <f t="shared" si="58"/>
        <v>41487.611250000002</v>
      </c>
      <c r="S1260" s="14">
        <f t="shared" si="59"/>
        <v>41517.611250000002</v>
      </c>
    </row>
    <row r="1261" spans="1:19" ht="43.5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8326</v>
      </c>
      <c r="P1261" t="s">
        <v>8327</v>
      </c>
      <c r="Q1261">
        <f t="shared" si="57"/>
        <v>27.15</v>
      </c>
      <c r="R1261" s="14">
        <f t="shared" si="58"/>
        <v>41766.970648148148</v>
      </c>
      <c r="S1261" s="14">
        <f t="shared" si="59"/>
        <v>41799.165972222225</v>
      </c>
    </row>
    <row r="1262" spans="1:19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8326</v>
      </c>
      <c r="P1262" t="s">
        <v>8327</v>
      </c>
      <c r="Q1262">
        <f t="shared" si="57"/>
        <v>50.69</v>
      </c>
      <c r="R1262" s="14">
        <f t="shared" si="58"/>
        <v>41666.842824074076</v>
      </c>
      <c r="S1262" s="14">
        <f t="shared" si="59"/>
        <v>41696.842824074076</v>
      </c>
    </row>
    <row r="1263" spans="1:19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8326</v>
      </c>
      <c r="P1263" t="s">
        <v>8327</v>
      </c>
      <c r="Q1263">
        <f t="shared" si="57"/>
        <v>38.94</v>
      </c>
      <c r="R1263" s="14">
        <f t="shared" si="58"/>
        <v>41638.342905092592</v>
      </c>
      <c r="S1263" s="14">
        <f t="shared" si="59"/>
        <v>41668.342905092592</v>
      </c>
    </row>
    <row r="1264" spans="1:19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8326</v>
      </c>
      <c r="P1264" t="s">
        <v>8327</v>
      </c>
      <c r="Q1264">
        <f t="shared" si="57"/>
        <v>77.64</v>
      </c>
      <c r="R1264" s="14">
        <f t="shared" si="58"/>
        <v>41656.762638888889</v>
      </c>
      <c r="S1264" s="14">
        <f t="shared" si="59"/>
        <v>41686.762638888889</v>
      </c>
    </row>
    <row r="1265" spans="1:19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8326</v>
      </c>
      <c r="P1265" t="s">
        <v>8327</v>
      </c>
      <c r="Q1265">
        <f t="shared" si="57"/>
        <v>43.54</v>
      </c>
      <c r="R1265" s="14">
        <f t="shared" si="58"/>
        <v>41692.084143518521</v>
      </c>
      <c r="S1265" s="14">
        <f t="shared" si="59"/>
        <v>41727.041666666664</v>
      </c>
    </row>
    <row r="1266" spans="1:19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8326</v>
      </c>
      <c r="P1266" t="s">
        <v>8327</v>
      </c>
      <c r="Q1266">
        <f t="shared" si="57"/>
        <v>31.82</v>
      </c>
      <c r="R1266" s="14">
        <f t="shared" si="58"/>
        <v>41547.662997685184</v>
      </c>
      <c r="S1266" s="14">
        <f t="shared" si="59"/>
        <v>41576.662997685184</v>
      </c>
    </row>
    <row r="1267" spans="1:19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8326</v>
      </c>
      <c r="P1267" t="s">
        <v>8327</v>
      </c>
      <c r="Q1267">
        <f t="shared" si="57"/>
        <v>63.18</v>
      </c>
      <c r="R1267" s="14">
        <f t="shared" si="58"/>
        <v>40465.655266203699</v>
      </c>
      <c r="S1267" s="14">
        <f t="shared" si="59"/>
        <v>40512.655266203699</v>
      </c>
    </row>
    <row r="1268" spans="1:19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8326</v>
      </c>
      <c r="P1268" t="s">
        <v>8327</v>
      </c>
      <c r="Q1268">
        <f t="shared" si="57"/>
        <v>190.9</v>
      </c>
      <c r="R1268" s="14">
        <f t="shared" si="58"/>
        <v>41620.87667824074</v>
      </c>
      <c r="S1268" s="14">
        <f t="shared" si="59"/>
        <v>41650.87667824074</v>
      </c>
    </row>
    <row r="1269" spans="1:19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8326</v>
      </c>
      <c r="P1269" t="s">
        <v>8327</v>
      </c>
      <c r="Q1269">
        <f t="shared" si="57"/>
        <v>140.86000000000001</v>
      </c>
      <c r="R1269" s="14">
        <f t="shared" si="58"/>
        <v>41449.585162037038</v>
      </c>
      <c r="S1269" s="14">
        <f t="shared" si="59"/>
        <v>41479.585162037038</v>
      </c>
    </row>
    <row r="1270" spans="1:19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8326</v>
      </c>
      <c r="P1270" t="s">
        <v>8327</v>
      </c>
      <c r="Q1270">
        <f t="shared" si="57"/>
        <v>76.92</v>
      </c>
      <c r="R1270" s="14">
        <f t="shared" si="58"/>
        <v>41507.845451388886</v>
      </c>
      <c r="S1270" s="14">
        <f t="shared" si="59"/>
        <v>41537.845451388886</v>
      </c>
    </row>
    <row r="1271" spans="1:19" ht="58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8326</v>
      </c>
      <c r="P1271" t="s">
        <v>8327</v>
      </c>
      <c r="Q1271">
        <f t="shared" si="57"/>
        <v>99.16</v>
      </c>
      <c r="R1271" s="14">
        <f t="shared" si="58"/>
        <v>42445.823055555549</v>
      </c>
      <c r="S1271" s="14">
        <f t="shared" si="59"/>
        <v>42476</v>
      </c>
    </row>
    <row r="1272" spans="1:19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8326</v>
      </c>
      <c r="P1272" t="s">
        <v>8327</v>
      </c>
      <c r="Q1272">
        <f t="shared" si="57"/>
        <v>67.88</v>
      </c>
      <c r="R1272" s="14">
        <f t="shared" si="58"/>
        <v>40933.856967592597</v>
      </c>
      <c r="S1272" s="14">
        <f t="shared" si="59"/>
        <v>40993.815300925926</v>
      </c>
    </row>
    <row r="1273" spans="1:19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8326</v>
      </c>
      <c r="P1273" t="s">
        <v>8327</v>
      </c>
      <c r="Q1273">
        <f t="shared" si="57"/>
        <v>246.29</v>
      </c>
      <c r="R1273" s="14">
        <f t="shared" si="58"/>
        <v>41561.683553240742</v>
      </c>
      <c r="S1273" s="14">
        <f t="shared" si="59"/>
        <v>41591.725219907406</v>
      </c>
    </row>
    <row r="1274" spans="1:19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8326</v>
      </c>
      <c r="P1274" t="s">
        <v>8327</v>
      </c>
      <c r="Q1274">
        <f t="shared" si="57"/>
        <v>189.29</v>
      </c>
      <c r="R1274" s="14">
        <f t="shared" si="58"/>
        <v>40274.745127314818</v>
      </c>
      <c r="S1274" s="14">
        <f t="shared" si="59"/>
        <v>40344.166666666664</v>
      </c>
    </row>
    <row r="1275" spans="1:19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8326</v>
      </c>
      <c r="P1275" t="s">
        <v>8327</v>
      </c>
      <c r="Q1275">
        <f t="shared" si="57"/>
        <v>76.67</v>
      </c>
      <c r="R1275" s="14">
        <f t="shared" si="58"/>
        <v>41852.730219907404</v>
      </c>
      <c r="S1275" s="14">
        <f t="shared" si="59"/>
        <v>41882.730219907404</v>
      </c>
    </row>
    <row r="1276" spans="1:19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8326</v>
      </c>
      <c r="P1276" t="s">
        <v>8327</v>
      </c>
      <c r="Q1276">
        <f t="shared" si="57"/>
        <v>82.96</v>
      </c>
      <c r="R1276" s="14">
        <f t="shared" si="58"/>
        <v>41116.690104166664</v>
      </c>
      <c r="S1276" s="14">
        <f t="shared" si="59"/>
        <v>41151.690104166664</v>
      </c>
    </row>
    <row r="1277" spans="1:19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8326</v>
      </c>
      <c r="P1277" t="s">
        <v>8327</v>
      </c>
      <c r="Q1277">
        <f t="shared" si="57"/>
        <v>62.52</v>
      </c>
      <c r="R1277" s="14">
        <f t="shared" si="58"/>
        <v>41458.867905092593</v>
      </c>
      <c r="S1277" s="14">
        <f t="shared" si="59"/>
        <v>41493.867905092593</v>
      </c>
    </row>
    <row r="1278" spans="1:19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8326</v>
      </c>
      <c r="P1278" t="s">
        <v>8327</v>
      </c>
      <c r="Q1278">
        <f t="shared" si="57"/>
        <v>46.07</v>
      </c>
      <c r="R1278" s="14">
        <f t="shared" si="58"/>
        <v>40007.704247685186</v>
      </c>
      <c r="S1278" s="14">
        <f t="shared" si="59"/>
        <v>40057.166666666664</v>
      </c>
    </row>
    <row r="1279" spans="1:19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8326</v>
      </c>
      <c r="P1279" t="s">
        <v>8327</v>
      </c>
      <c r="Q1279">
        <f t="shared" si="57"/>
        <v>38.54</v>
      </c>
      <c r="R1279" s="14">
        <f t="shared" si="58"/>
        <v>41121.561886574076</v>
      </c>
      <c r="S1279" s="14">
        <f t="shared" si="59"/>
        <v>41156.561886574076</v>
      </c>
    </row>
    <row r="1280" spans="1:19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8326</v>
      </c>
      <c r="P1280" t="s">
        <v>8327</v>
      </c>
      <c r="Q1280">
        <f t="shared" si="57"/>
        <v>53.01</v>
      </c>
      <c r="R1280" s="14">
        <f t="shared" si="58"/>
        <v>41786.555162037039</v>
      </c>
      <c r="S1280" s="14">
        <f t="shared" si="59"/>
        <v>41815.083333333336</v>
      </c>
    </row>
    <row r="1281" spans="1:19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8326</v>
      </c>
      <c r="P1281" t="s">
        <v>8327</v>
      </c>
      <c r="Q1281">
        <f t="shared" si="57"/>
        <v>73.36</v>
      </c>
      <c r="R1281" s="14">
        <f t="shared" si="58"/>
        <v>41682.099189814813</v>
      </c>
      <c r="S1281" s="14">
        <f t="shared" si="59"/>
        <v>41722.057523148149</v>
      </c>
    </row>
    <row r="1282" spans="1:19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8326</v>
      </c>
      <c r="P1282" t="s">
        <v>8327</v>
      </c>
      <c r="Q1282">
        <f t="shared" si="57"/>
        <v>127.98</v>
      </c>
      <c r="R1282" s="14">
        <f t="shared" si="58"/>
        <v>40513.757569444446</v>
      </c>
      <c r="S1282" s="14">
        <f t="shared" si="59"/>
        <v>40603.757569444446</v>
      </c>
    </row>
    <row r="1283" spans="1:19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8326</v>
      </c>
      <c r="P1283" t="s">
        <v>8327</v>
      </c>
      <c r="Q1283">
        <f t="shared" ref="Q1283:Q1346" si="60">IFERROR(ROUND(E1283/L1283,2),0)</f>
        <v>104.73</v>
      </c>
      <c r="R1283" s="14">
        <f t="shared" ref="R1283:R1346" si="61">(((J1283/60)/60)/24)+DATE(1970,1,1)</f>
        <v>41463.743472222224</v>
      </c>
      <c r="S1283" s="14">
        <f t="shared" ref="S1283:S1346" si="62">(((I1283/60)/60)/24)+DATE(1970,1,1)</f>
        <v>41483.743472222224</v>
      </c>
    </row>
    <row r="1284" spans="1:19" ht="58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8326</v>
      </c>
      <c r="P1284" t="s">
        <v>8327</v>
      </c>
      <c r="Q1284">
        <f t="shared" si="60"/>
        <v>67.67</v>
      </c>
      <c r="R1284" s="14">
        <f t="shared" si="61"/>
        <v>41586.475173611114</v>
      </c>
      <c r="S1284" s="14">
        <f t="shared" si="62"/>
        <v>41617.207638888889</v>
      </c>
    </row>
    <row r="1285" spans="1:19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8326</v>
      </c>
      <c r="P1285" t="s">
        <v>8327</v>
      </c>
      <c r="Q1285">
        <f t="shared" si="60"/>
        <v>95.93</v>
      </c>
      <c r="R1285" s="14">
        <f t="shared" si="61"/>
        <v>41320.717465277776</v>
      </c>
      <c r="S1285" s="14">
        <f t="shared" si="62"/>
        <v>41344.166666666664</v>
      </c>
    </row>
    <row r="1286" spans="1:19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8307</v>
      </c>
      <c r="P1286" t="s">
        <v>8308</v>
      </c>
      <c r="Q1286">
        <f t="shared" si="60"/>
        <v>65.16</v>
      </c>
      <c r="R1286" s="14">
        <f t="shared" si="61"/>
        <v>42712.23474537037</v>
      </c>
      <c r="S1286" s="14">
        <f t="shared" si="62"/>
        <v>42735.707638888889</v>
      </c>
    </row>
    <row r="1287" spans="1:19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8307</v>
      </c>
      <c r="P1287" t="s">
        <v>8308</v>
      </c>
      <c r="Q1287">
        <f t="shared" si="60"/>
        <v>32.270000000000003</v>
      </c>
      <c r="R1287" s="14">
        <f t="shared" si="61"/>
        <v>42160.583043981482</v>
      </c>
      <c r="S1287" s="14">
        <f t="shared" si="62"/>
        <v>42175.583043981482</v>
      </c>
    </row>
    <row r="1288" spans="1:19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8307</v>
      </c>
      <c r="P1288" t="s">
        <v>8308</v>
      </c>
      <c r="Q1288">
        <f t="shared" si="60"/>
        <v>81.25</v>
      </c>
      <c r="R1288" s="14">
        <f t="shared" si="61"/>
        <v>42039.384571759263</v>
      </c>
      <c r="S1288" s="14">
        <f t="shared" si="62"/>
        <v>42052.583333333328</v>
      </c>
    </row>
    <row r="1289" spans="1:19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8307</v>
      </c>
      <c r="P1289" t="s">
        <v>8308</v>
      </c>
      <c r="Q1289">
        <f t="shared" si="60"/>
        <v>24.2</v>
      </c>
      <c r="R1289" s="14">
        <f t="shared" si="61"/>
        <v>42107.621018518519</v>
      </c>
      <c r="S1289" s="14">
        <f t="shared" si="62"/>
        <v>42167.621018518519</v>
      </c>
    </row>
    <row r="1290" spans="1:19" ht="58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8307</v>
      </c>
      <c r="P1290" t="s">
        <v>8308</v>
      </c>
      <c r="Q1290">
        <f t="shared" si="60"/>
        <v>65.87</v>
      </c>
      <c r="R1290" s="14">
        <f t="shared" si="61"/>
        <v>42561.154664351852</v>
      </c>
      <c r="S1290" s="14">
        <f t="shared" si="62"/>
        <v>42592.166666666672</v>
      </c>
    </row>
    <row r="1291" spans="1:19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8307</v>
      </c>
      <c r="P1291" t="s">
        <v>8308</v>
      </c>
      <c r="Q1291">
        <f t="shared" si="60"/>
        <v>36.08</v>
      </c>
      <c r="R1291" s="14">
        <f t="shared" si="61"/>
        <v>42709.134780092587</v>
      </c>
      <c r="S1291" s="14">
        <f t="shared" si="62"/>
        <v>42739.134780092587</v>
      </c>
    </row>
    <row r="1292" spans="1:19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8307</v>
      </c>
      <c r="P1292" t="s">
        <v>8308</v>
      </c>
      <c r="Q1292">
        <f t="shared" si="60"/>
        <v>44.19</v>
      </c>
      <c r="R1292" s="14">
        <f t="shared" si="61"/>
        <v>42086.614942129629</v>
      </c>
      <c r="S1292" s="14">
        <f t="shared" si="62"/>
        <v>42117.290972222225</v>
      </c>
    </row>
    <row r="1293" spans="1:19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8307</v>
      </c>
      <c r="P1293" t="s">
        <v>8308</v>
      </c>
      <c r="Q1293">
        <f t="shared" si="60"/>
        <v>104.07</v>
      </c>
      <c r="R1293" s="14">
        <f t="shared" si="61"/>
        <v>42064.652673611112</v>
      </c>
      <c r="S1293" s="14">
        <f t="shared" si="62"/>
        <v>42101.291666666672</v>
      </c>
    </row>
    <row r="1294" spans="1:19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8307</v>
      </c>
      <c r="P1294" t="s">
        <v>8308</v>
      </c>
      <c r="Q1294">
        <f t="shared" si="60"/>
        <v>35.96</v>
      </c>
      <c r="R1294" s="14">
        <f t="shared" si="61"/>
        <v>42256.764212962968</v>
      </c>
      <c r="S1294" s="14">
        <f t="shared" si="62"/>
        <v>42283.957638888889</v>
      </c>
    </row>
    <row r="1295" spans="1:19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8307</v>
      </c>
      <c r="P1295" t="s">
        <v>8308</v>
      </c>
      <c r="Q1295">
        <f t="shared" si="60"/>
        <v>127.79</v>
      </c>
      <c r="R1295" s="14">
        <f t="shared" si="61"/>
        <v>42292.701053240744</v>
      </c>
      <c r="S1295" s="14">
        <f t="shared" si="62"/>
        <v>42322.742719907401</v>
      </c>
    </row>
    <row r="1296" spans="1:19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8307</v>
      </c>
      <c r="P1296" t="s">
        <v>8308</v>
      </c>
      <c r="Q1296">
        <f t="shared" si="60"/>
        <v>27.73</v>
      </c>
      <c r="R1296" s="14">
        <f t="shared" si="61"/>
        <v>42278.453668981485</v>
      </c>
      <c r="S1296" s="14">
        <f t="shared" si="62"/>
        <v>42296.458333333328</v>
      </c>
    </row>
    <row r="1297" spans="1:19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8307</v>
      </c>
      <c r="P1297" t="s">
        <v>8308</v>
      </c>
      <c r="Q1297">
        <f t="shared" si="60"/>
        <v>39.83</v>
      </c>
      <c r="R1297" s="14">
        <f t="shared" si="61"/>
        <v>42184.572881944448</v>
      </c>
      <c r="S1297" s="14">
        <f t="shared" si="62"/>
        <v>42214.708333333328</v>
      </c>
    </row>
    <row r="1298" spans="1:19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8307</v>
      </c>
      <c r="P1298" t="s">
        <v>8308</v>
      </c>
      <c r="Q1298">
        <f t="shared" si="60"/>
        <v>52.17</v>
      </c>
      <c r="R1298" s="14">
        <f t="shared" si="61"/>
        <v>42423.050613425927</v>
      </c>
      <c r="S1298" s="14">
        <f t="shared" si="62"/>
        <v>42443.008946759262</v>
      </c>
    </row>
    <row r="1299" spans="1:19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8307</v>
      </c>
      <c r="P1299" t="s">
        <v>8308</v>
      </c>
      <c r="Q1299">
        <f t="shared" si="60"/>
        <v>92.04</v>
      </c>
      <c r="R1299" s="14">
        <f t="shared" si="61"/>
        <v>42461.747199074074</v>
      </c>
      <c r="S1299" s="14">
        <f t="shared" si="62"/>
        <v>42491.747199074074</v>
      </c>
    </row>
    <row r="1300" spans="1:19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8307</v>
      </c>
      <c r="P1300" t="s">
        <v>8308</v>
      </c>
      <c r="Q1300">
        <f t="shared" si="60"/>
        <v>63.42</v>
      </c>
      <c r="R1300" s="14">
        <f t="shared" si="61"/>
        <v>42458.680925925932</v>
      </c>
      <c r="S1300" s="14">
        <f t="shared" si="62"/>
        <v>42488.680925925932</v>
      </c>
    </row>
    <row r="1301" spans="1:19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8307</v>
      </c>
      <c r="P1301" t="s">
        <v>8308</v>
      </c>
      <c r="Q1301">
        <f t="shared" si="60"/>
        <v>135.63</v>
      </c>
      <c r="R1301" s="14">
        <f t="shared" si="61"/>
        <v>42169.814340277779</v>
      </c>
      <c r="S1301" s="14">
        <f t="shared" si="62"/>
        <v>42199.814340277779</v>
      </c>
    </row>
    <row r="1302" spans="1:19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8307</v>
      </c>
      <c r="P1302" t="s">
        <v>8308</v>
      </c>
      <c r="Q1302">
        <f t="shared" si="60"/>
        <v>168.75</v>
      </c>
      <c r="R1302" s="14">
        <f t="shared" si="61"/>
        <v>42483.675208333334</v>
      </c>
      <c r="S1302" s="14">
        <f t="shared" si="62"/>
        <v>42522.789583333331</v>
      </c>
    </row>
    <row r="1303" spans="1:19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8307</v>
      </c>
      <c r="P1303" t="s">
        <v>8308</v>
      </c>
      <c r="Q1303">
        <f t="shared" si="60"/>
        <v>70.86</v>
      </c>
      <c r="R1303" s="14">
        <f t="shared" si="61"/>
        <v>42195.749745370369</v>
      </c>
      <c r="S1303" s="14">
        <f t="shared" si="62"/>
        <v>42206.125</v>
      </c>
    </row>
    <row r="1304" spans="1:19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8307</v>
      </c>
      <c r="P1304" t="s">
        <v>8308</v>
      </c>
      <c r="Q1304">
        <f t="shared" si="60"/>
        <v>50</v>
      </c>
      <c r="R1304" s="14">
        <f t="shared" si="61"/>
        <v>42675.057997685188</v>
      </c>
      <c r="S1304" s="14">
        <f t="shared" si="62"/>
        <v>42705.099664351852</v>
      </c>
    </row>
    <row r="1305" spans="1:19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8307</v>
      </c>
      <c r="P1305" t="s">
        <v>8308</v>
      </c>
      <c r="Q1305">
        <f t="shared" si="60"/>
        <v>42.21</v>
      </c>
      <c r="R1305" s="14">
        <f t="shared" si="61"/>
        <v>42566.441203703704</v>
      </c>
      <c r="S1305" s="14">
        <f t="shared" si="62"/>
        <v>42582.458333333328</v>
      </c>
    </row>
    <row r="1306" spans="1:19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8320</v>
      </c>
      <c r="P1306" t="s">
        <v>8322</v>
      </c>
      <c r="Q1306">
        <f t="shared" si="60"/>
        <v>152.41</v>
      </c>
      <c r="R1306" s="14">
        <f t="shared" si="61"/>
        <v>42747.194502314815</v>
      </c>
      <c r="S1306" s="14">
        <f t="shared" si="62"/>
        <v>42807.152835648143</v>
      </c>
    </row>
    <row r="1307" spans="1:19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8320</v>
      </c>
      <c r="P1307" t="s">
        <v>8322</v>
      </c>
      <c r="Q1307">
        <f t="shared" si="60"/>
        <v>90.62</v>
      </c>
      <c r="R1307" s="14">
        <f t="shared" si="61"/>
        <v>42543.665601851855</v>
      </c>
      <c r="S1307" s="14">
        <f t="shared" si="62"/>
        <v>42572.729166666672</v>
      </c>
    </row>
    <row r="1308" spans="1:19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8320</v>
      </c>
      <c r="P1308" t="s">
        <v>8322</v>
      </c>
      <c r="Q1308">
        <f t="shared" si="60"/>
        <v>201.6</v>
      </c>
      <c r="R1308" s="14">
        <f t="shared" si="61"/>
        <v>41947.457569444443</v>
      </c>
      <c r="S1308" s="14">
        <f t="shared" si="62"/>
        <v>41977.457569444443</v>
      </c>
    </row>
    <row r="1309" spans="1:19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8320</v>
      </c>
      <c r="P1309" t="s">
        <v>8322</v>
      </c>
      <c r="Q1309">
        <f t="shared" si="60"/>
        <v>127.93</v>
      </c>
      <c r="R1309" s="14">
        <f t="shared" si="61"/>
        <v>42387.503229166665</v>
      </c>
      <c r="S1309" s="14">
        <f t="shared" si="62"/>
        <v>42417.503229166665</v>
      </c>
    </row>
    <row r="1310" spans="1:19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8320</v>
      </c>
      <c r="P1310" t="s">
        <v>8322</v>
      </c>
      <c r="Q1310">
        <f t="shared" si="60"/>
        <v>29.89</v>
      </c>
      <c r="R1310" s="14">
        <f t="shared" si="61"/>
        <v>42611.613564814819</v>
      </c>
      <c r="S1310" s="14">
        <f t="shared" si="62"/>
        <v>42651.613564814819</v>
      </c>
    </row>
    <row r="1311" spans="1:19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8320</v>
      </c>
      <c r="P1311" t="s">
        <v>8322</v>
      </c>
      <c r="Q1311">
        <f t="shared" si="60"/>
        <v>367.97</v>
      </c>
      <c r="R1311" s="14">
        <f t="shared" si="61"/>
        <v>42257.882731481484</v>
      </c>
      <c r="S1311" s="14">
        <f t="shared" si="62"/>
        <v>42292.882731481484</v>
      </c>
    </row>
    <row r="1312" spans="1:19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8320</v>
      </c>
      <c r="P1312" t="s">
        <v>8322</v>
      </c>
      <c r="Q1312">
        <f t="shared" si="60"/>
        <v>129.16999999999999</v>
      </c>
      <c r="R1312" s="14">
        <f t="shared" si="61"/>
        <v>42556.667245370365</v>
      </c>
      <c r="S1312" s="14">
        <f t="shared" si="62"/>
        <v>42601.667245370365</v>
      </c>
    </row>
    <row r="1313" spans="1:19" ht="58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8320</v>
      </c>
      <c r="P1313" t="s">
        <v>8322</v>
      </c>
      <c r="Q1313">
        <f t="shared" si="60"/>
        <v>800.7</v>
      </c>
      <c r="R1313" s="14">
        <f t="shared" si="61"/>
        <v>42669.802303240736</v>
      </c>
      <c r="S1313" s="14">
        <f t="shared" si="62"/>
        <v>42704.843969907408</v>
      </c>
    </row>
    <row r="1314" spans="1:19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8320</v>
      </c>
      <c r="P1314" t="s">
        <v>8322</v>
      </c>
      <c r="Q1314">
        <f t="shared" si="60"/>
        <v>28</v>
      </c>
      <c r="R1314" s="14">
        <f t="shared" si="61"/>
        <v>42082.702800925923</v>
      </c>
      <c r="S1314" s="14">
        <f t="shared" si="62"/>
        <v>42112.702800925923</v>
      </c>
    </row>
    <row r="1315" spans="1:19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8320</v>
      </c>
      <c r="P1315" t="s">
        <v>8322</v>
      </c>
      <c r="Q1315">
        <f t="shared" si="60"/>
        <v>102.02</v>
      </c>
      <c r="R1315" s="14">
        <f t="shared" si="61"/>
        <v>42402.709652777776</v>
      </c>
      <c r="S1315" s="14">
        <f t="shared" si="62"/>
        <v>42432.709652777776</v>
      </c>
    </row>
    <row r="1316" spans="1:19" ht="58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8320</v>
      </c>
      <c r="P1316" t="s">
        <v>8322</v>
      </c>
      <c r="Q1316">
        <f t="shared" si="60"/>
        <v>184.36</v>
      </c>
      <c r="R1316" s="14">
        <f t="shared" si="61"/>
        <v>42604.669675925921</v>
      </c>
      <c r="S1316" s="14">
        <f t="shared" si="62"/>
        <v>42664.669675925921</v>
      </c>
    </row>
    <row r="1317" spans="1:19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8320</v>
      </c>
      <c r="P1317" t="s">
        <v>8322</v>
      </c>
      <c r="Q1317">
        <f t="shared" si="60"/>
        <v>162.91999999999999</v>
      </c>
      <c r="R1317" s="14">
        <f t="shared" si="61"/>
        <v>42278.498240740737</v>
      </c>
      <c r="S1317" s="14">
        <f t="shared" si="62"/>
        <v>42314.041666666672</v>
      </c>
    </row>
    <row r="1318" spans="1:19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8320</v>
      </c>
      <c r="P1318" t="s">
        <v>8322</v>
      </c>
      <c r="Q1318">
        <f t="shared" si="60"/>
        <v>1</v>
      </c>
      <c r="R1318" s="14">
        <f t="shared" si="61"/>
        <v>42393.961909722217</v>
      </c>
      <c r="S1318" s="14">
        <f t="shared" si="62"/>
        <v>42428.961909722217</v>
      </c>
    </row>
    <row r="1319" spans="1:19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8320</v>
      </c>
      <c r="P1319" t="s">
        <v>8322</v>
      </c>
      <c r="Q1319">
        <f t="shared" si="60"/>
        <v>603.53</v>
      </c>
      <c r="R1319" s="14">
        <f t="shared" si="61"/>
        <v>42520.235486111109</v>
      </c>
      <c r="S1319" s="14">
        <f t="shared" si="62"/>
        <v>42572.583333333328</v>
      </c>
    </row>
    <row r="1320" spans="1:19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8320</v>
      </c>
      <c r="P1320" t="s">
        <v>8322</v>
      </c>
      <c r="Q1320">
        <f t="shared" si="60"/>
        <v>45.41</v>
      </c>
      <c r="R1320" s="14">
        <f t="shared" si="61"/>
        <v>41985.043657407412</v>
      </c>
      <c r="S1320" s="14">
        <f t="shared" si="62"/>
        <v>42015.043657407412</v>
      </c>
    </row>
    <row r="1321" spans="1:19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8320</v>
      </c>
      <c r="P1321" t="s">
        <v>8322</v>
      </c>
      <c r="Q1321">
        <f t="shared" si="60"/>
        <v>97.33</v>
      </c>
      <c r="R1321" s="14">
        <f t="shared" si="61"/>
        <v>41816.812094907407</v>
      </c>
      <c r="S1321" s="14">
        <f t="shared" si="62"/>
        <v>41831.666666666664</v>
      </c>
    </row>
    <row r="1322" spans="1:19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8320</v>
      </c>
      <c r="P1322" t="s">
        <v>8322</v>
      </c>
      <c r="Q1322">
        <f t="shared" si="60"/>
        <v>167.67</v>
      </c>
      <c r="R1322" s="14">
        <f t="shared" si="61"/>
        <v>42705.690347222218</v>
      </c>
      <c r="S1322" s="14">
        <f t="shared" si="62"/>
        <v>42734.958333333328</v>
      </c>
    </row>
    <row r="1323" spans="1:19" ht="58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8320</v>
      </c>
      <c r="P1323" t="s">
        <v>8322</v>
      </c>
      <c r="Q1323">
        <f t="shared" si="60"/>
        <v>859.86</v>
      </c>
      <c r="R1323" s="14">
        <f t="shared" si="61"/>
        <v>42697.74927083333</v>
      </c>
      <c r="S1323" s="14">
        <f t="shared" si="62"/>
        <v>42727.74927083333</v>
      </c>
    </row>
    <row r="1324" spans="1:19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8320</v>
      </c>
      <c r="P1324" t="s">
        <v>8322</v>
      </c>
      <c r="Q1324">
        <f t="shared" si="60"/>
        <v>26.5</v>
      </c>
      <c r="R1324" s="14">
        <f t="shared" si="61"/>
        <v>42115.656539351854</v>
      </c>
      <c r="S1324" s="14">
        <f t="shared" si="62"/>
        <v>42145.656539351854</v>
      </c>
    </row>
    <row r="1325" spans="1:19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8320</v>
      </c>
      <c r="P1325" t="s">
        <v>8322</v>
      </c>
      <c r="Q1325">
        <f t="shared" si="60"/>
        <v>30.27</v>
      </c>
      <c r="R1325" s="14">
        <f t="shared" si="61"/>
        <v>42451.698449074072</v>
      </c>
      <c r="S1325" s="14">
        <f t="shared" si="62"/>
        <v>42486.288194444445</v>
      </c>
    </row>
    <row r="1326" spans="1:19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8320</v>
      </c>
      <c r="P1326" t="s">
        <v>8322</v>
      </c>
      <c r="Q1326">
        <f t="shared" si="60"/>
        <v>54.67</v>
      </c>
      <c r="R1326" s="14">
        <f t="shared" si="61"/>
        <v>42626.633703703701</v>
      </c>
      <c r="S1326" s="14">
        <f t="shared" si="62"/>
        <v>42656.633703703701</v>
      </c>
    </row>
    <row r="1327" spans="1:19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8320</v>
      </c>
      <c r="P1327" t="s">
        <v>8322</v>
      </c>
      <c r="Q1327">
        <f t="shared" si="60"/>
        <v>60.75</v>
      </c>
      <c r="R1327" s="14">
        <f t="shared" si="61"/>
        <v>42704.086053240739</v>
      </c>
      <c r="S1327" s="14">
        <f t="shared" si="62"/>
        <v>42734.086053240739</v>
      </c>
    </row>
    <row r="1328" spans="1:19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8320</v>
      </c>
      <c r="P1328" t="s">
        <v>8322</v>
      </c>
      <c r="Q1328">
        <f t="shared" si="60"/>
        <v>102.73</v>
      </c>
      <c r="R1328" s="14">
        <f t="shared" si="61"/>
        <v>41974.791990740734</v>
      </c>
      <c r="S1328" s="14">
        <f t="shared" si="62"/>
        <v>42019.791990740734</v>
      </c>
    </row>
    <row r="1329" spans="1:19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8320</v>
      </c>
      <c r="P1329" t="s">
        <v>8322</v>
      </c>
      <c r="Q1329">
        <f t="shared" si="60"/>
        <v>41.59</v>
      </c>
      <c r="R1329" s="14">
        <f t="shared" si="61"/>
        <v>42123.678645833337</v>
      </c>
      <c r="S1329" s="14">
        <f t="shared" si="62"/>
        <v>42153.678645833337</v>
      </c>
    </row>
    <row r="1330" spans="1:19" ht="58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8320</v>
      </c>
      <c r="P1330" t="s">
        <v>8322</v>
      </c>
      <c r="Q1330">
        <f t="shared" si="60"/>
        <v>116.53</v>
      </c>
      <c r="R1330" s="14">
        <f t="shared" si="61"/>
        <v>42612.642754629633</v>
      </c>
      <c r="S1330" s="14">
        <f t="shared" si="62"/>
        <v>42657.642754629633</v>
      </c>
    </row>
    <row r="1331" spans="1:19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8320</v>
      </c>
      <c r="P1331" t="s">
        <v>8322</v>
      </c>
      <c r="Q1331">
        <f t="shared" si="60"/>
        <v>45.33</v>
      </c>
      <c r="R1331" s="14">
        <f t="shared" si="61"/>
        <v>41935.221585648149</v>
      </c>
      <c r="S1331" s="14">
        <f t="shared" si="62"/>
        <v>41975.263252314813</v>
      </c>
    </row>
    <row r="1332" spans="1:19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8320</v>
      </c>
      <c r="P1332" t="s">
        <v>8322</v>
      </c>
      <c r="Q1332">
        <f t="shared" si="60"/>
        <v>157.46</v>
      </c>
      <c r="R1332" s="14">
        <f t="shared" si="61"/>
        <v>42522.276724537034</v>
      </c>
      <c r="S1332" s="14">
        <f t="shared" si="62"/>
        <v>42553.166666666672</v>
      </c>
    </row>
    <row r="1333" spans="1:19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8320</v>
      </c>
      <c r="P1333" t="s">
        <v>8322</v>
      </c>
      <c r="Q1333">
        <f t="shared" si="60"/>
        <v>100.5</v>
      </c>
      <c r="R1333" s="14">
        <f t="shared" si="61"/>
        <v>42569.50409722222</v>
      </c>
      <c r="S1333" s="14">
        <f t="shared" si="62"/>
        <v>42599.50409722222</v>
      </c>
    </row>
    <row r="1334" spans="1:19" ht="58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8320</v>
      </c>
      <c r="P1334" t="s">
        <v>8322</v>
      </c>
      <c r="Q1334">
        <f t="shared" si="60"/>
        <v>0</v>
      </c>
      <c r="R1334" s="14">
        <f t="shared" si="61"/>
        <v>42732.060277777782</v>
      </c>
      <c r="S1334" s="14">
        <f t="shared" si="62"/>
        <v>42762.060277777782</v>
      </c>
    </row>
    <row r="1335" spans="1:19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8320</v>
      </c>
      <c r="P1335" t="s">
        <v>8322</v>
      </c>
      <c r="Q1335">
        <f t="shared" si="60"/>
        <v>0</v>
      </c>
      <c r="R1335" s="14">
        <f t="shared" si="61"/>
        <v>41806.106770833336</v>
      </c>
      <c r="S1335" s="14">
        <f t="shared" si="62"/>
        <v>41836.106770833336</v>
      </c>
    </row>
    <row r="1336" spans="1:19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8320</v>
      </c>
      <c r="P1336" t="s">
        <v>8322</v>
      </c>
      <c r="Q1336">
        <f t="shared" si="60"/>
        <v>51.82</v>
      </c>
      <c r="R1336" s="14">
        <f t="shared" si="61"/>
        <v>42410.774155092593</v>
      </c>
      <c r="S1336" s="14">
        <f t="shared" si="62"/>
        <v>42440.774155092593</v>
      </c>
    </row>
    <row r="1337" spans="1:19" ht="58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8320</v>
      </c>
      <c r="P1337" t="s">
        <v>8322</v>
      </c>
      <c r="Q1337">
        <f t="shared" si="60"/>
        <v>308.75</v>
      </c>
      <c r="R1337" s="14">
        <f t="shared" si="61"/>
        <v>42313.936365740738</v>
      </c>
      <c r="S1337" s="14">
        <f t="shared" si="62"/>
        <v>42343.936365740738</v>
      </c>
    </row>
    <row r="1338" spans="1:19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8320</v>
      </c>
      <c r="P1338" t="s">
        <v>8322</v>
      </c>
      <c r="Q1338">
        <f t="shared" si="60"/>
        <v>379.23</v>
      </c>
      <c r="R1338" s="14">
        <f t="shared" si="61"/>
        <v>41955.863750000004</v>
      </c>
      <c r="S1338" s="14">
        <f t="shared" si="62"/>
        <v>41990.863750000004</v>
      </c>
    </row>
    <row r="1339" spans="1:19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8320</v>
      </c>
      <c r="P1339" t="s">
        <v>8322</v>
      </c>
      <c r="Q1339">
        <f t="shared" si="60"/>
        <v>176.36</v>
      </c>
      <c r="R1339" s="14">
        <f t="shared" si="61"/>
        <v>42767.577303240745</v>
      </c>
      <c r="S1339" s="14">
        <f t="shared" si="62"/>
        <v>42797.577303240745</v>
      </c>
    </row>
    <row r="1340" spans="1:19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8320</v>
      </c>
      <c r="P1340" t="s">
        <v>8322</v>
      </c>
      <c r="Q1340">
        <f t="shared" si="60"/>
        <v>66.069999999999993</v>
      </c>
      <c r="R1340" s="14">
        <f t="shared" si="61"/>
        <v>42188.803622685184</v>
      </c>
      <c r="S1340" s="14">
        <f t="shared" si="62"/>
        <v>42218.803622685184</v>
      </c>
    </row>
    <row r="1341" spans="1:19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8320</v>
      </c>
      <c r="P1341" t="s">
        <v>8322</v>
      </c>
      <c r="Q1341">
        <f t="shared" si="60"/>
        <v>89.65</v>
      </c>
      <c r="R1341" s="14">
        <f t="shared" si="61"/>
        <v>41936.647164351853</v>
      </c>
      <c r="S1341" s="14">
        <f t="shared" si="62"/>
        <v>41981.688831018517</v>
      </c>
    </row>
    <row r="1342" spans="1:19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8320</v>
      </c>
      <c r="P1342" t="s">
        <v>8322</v>
      </c>
      <c r="Q1342">
        <f t="shared" si="60"/>
        <v>0</v>
      </c>
      <c r="R1342" s="14">
        <f t="shared" si="61"/>
        <v>41836.595520833333</v>
      </c>
      <c r="S1342" s="14">
        <f t="shared" si="62"/>
        <v>41866.595520833333</v>
      </c>
    </row>
    <row r="1343" spans="1:19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8320</v>
      </c>
      <c r="P1343" t="s">
        <v>8322</v>
      </c>
      <c r="Q1343">
        <f t="shared" si="60"/>
        <v>382.39</v>
      </c>
      <c r="R1343" s="14">
        <f t="shared" si="61"/>
        <v>42612.624039351853</v>
      </c>
      <c r="S1343" s="14">
        <f t="shared" si="62"/>
        <v>42644.624039351853</v>
      </c>
    </row>
    <row r="1344" spans="1:19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8320</v>
      </c>
      <c r="P1344" t="s">
        <v>8322</v>
      </c>
      <c r="Q1344">
        <f t="shared" si="60"/>
        <v>100</v>
      </c>
      <c r="R1344" s="14">
        <f t="shared" si="61"/>
        <v>42172.816423611104</v>
      </c>
      <c r="S1344" s="14">
        <f t="shared" si="62"/>
        <v>42202.816423611104</v>
      </c>
    </row>
    <row r="1345" spans="1:19" ht="58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8320</v>
      </c>
      <c r="P1345" t="s">
        <v>8322</v>
      </c>
      <c r="Q1345">
        <f t="shared" si="60"/>
        <v>158.36000000000001</v>
      </c>
      <c r="R1345" s="14">
        <f t="shared" si="61"/>
        <v>42542.526423611111</v>
      </c>
      <c r="S1345" s="14">
        <f t="shared" si="62"/>
        <v>42601.165972222225</v>
      </c>
    </row>
    <row r="1346" spans="1:19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8323</v>
      </c>
      <c r="P1346" t="s">
        <v>8324</v>
      </c>
      <c r="Q1346">
        <f t="shared" si="60"/>
        <v>40.76</v>
      </c>
      <c r="R1346" s="14">
        <f t="shared" si="61"/>
        <v>42522.789803240739</v>
      </c>
      <c r="S1346" s="14">
        <f t="shared" si="62"/>
        <v>42551.789803240739</v>
      </c>
    </row>
    <row r="1347" spans="1:19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8323</v>
      </c>
      <c r="P1347" t="s">
        <v>8324</v>
      </c>
      <c r="Q1347">
        <f t="shared" ref="Q1347:Q1410" si="63">IFERROR(ROUND(E1347/L1347,2),0)</f>
        <v>53.57</v>
      </c>
      <c r="R1347" s="14">
        <f t="shared" ref="R1347:R1410" si="64">(((J1347/60)/60)/24)+DATE(1970,1,1)</f>
        <v>41799.814340277779</v>
      </c>
      <c r="S1347" s="14">
        <f t="shared" ref="S1347:S1410" si="65">(((I1347/60)/60)/24)+DATE(1970,1,1)</f>
        <v>41834.814340277779</v>
      </c>
    </row>
    <row r="1348" spans="1:19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8323</v>
      </c>
      <c r="P1348" t="s">
        <v>8324</v>
      </c>
      <c r="Q1348">
        <f t="shared" si="63"/>
        <v>48.45</v>
      </c>
      <c r="R1348" s="14">
        <f t="shared" si="64"/>
        <v>41422.075821759259</v>
      </c>
      <c r="S1348" s="14">
        <f t="shared" si="65"/>
        <v>41452.075821759259</v>
      </c>
    </row>
    <row r="1349" spans="1:19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8323</v>
      </c>
      <c r="P1349" t="s">
        <v>8324</v>
      </c>
      <c r="Q1349">
        <f t="shared" si="63"/>
        <v>82.42</v>
      </c>
      <c r="R1349" s="14">
        <f t="shared" si="64"/>
        <v>42040.638020833328</v>
      </c>
      <c r="S1349" s="14">
        <f t="shared" si="65"/>
        <v>42070.638020833328</v>
      </c>
    </row>
    <row r="1350" spans="1:19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8323</v>
      </c>
      <c r="P1350" t="s">
        <v>8324</v>
      </c>
      <c r="Q1350">
        <f t="shared" si="63"/>
        <v>230.19</v>
      </c>
      <c r="R1350" s="14">
        <f t="shared" si="64"/>
        <v>41963.506168981476</v>
      </c>
      <c r="S1350" s="14">
        <f t="shared" si="65"/>
        <v>41991.506168981476</v>
      </c>
    </row>
    <row r="1351" spans="1:19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8323</v>
      </c>
      <c r="P1351" t="s">
        <v>8324</v>
      </c>
      <c r="Q1351">
        <f t="shared" si="63"/>
        <v>59.36</v>
      </c>
      <c r="R1351" s="14">
        <f t="shared" si="64"/>
        <v>42317.33258101852</v>
      </c>
      <c r="S1351" s="14">
        <f t="shared" si="65"/>
        <v>42354.290972222225</v>
      </c>
    </row>
    <row r="1352" spans="1:19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8323</v>
      </c>
      <c r="P1352" t="s">
        <v>8324</v>
      </c>
      <c r="Q1352">
        <f t="shared" si="63"/>
        <v>66.7</v>
      </c>
      <c r="R1352" s="14">
        <f t="shared" si="64"/>
        <v>42334.013124999998</v>
      </c>
      <c r="S1352" s="14">
        <f t="shared" si="65"/>
        <v>42364.013124999998</v>
      </c>
    </row>
    <row r="1353" spans="1:19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8323</v>
      </c>
      <c r="P1353" t="s">
        <v>8324</v>
      </c>
      <c r="Q1353">
        <f t="shared" si="63"/>
        <v>168.78</v>
      </c>
      <c r="R1353" s="14">
        <f t="shared" si="64"/>
        <v>42382.74009259259</v>
      </c>
      <c r="S1353" s="14">
        <f t="shared" si="65"/>
        <v>42412.74009259259</v>
      </c>
    </row>
    <row r="1354" spans="1:19" ht="58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8323</v>
      </c>
      <c r="P1354" t="s">
        <v>8324</v>
      </c>
      <c r="Q1354">
        <f t="shared" si="63"/>
        <v>59.97</v>
      </c>
      <c r="R1354" s="14">
        <f t="shared" si="64"/>
        <v>42200.578310185185</v>
      </c>
      <c r="S1354" s="14">
        <f t="shared" si="65"/>
        <v>42252.165972222225</v>
      </c>
    </row>
    <row r="1355" spans="1:19" ht="43.5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8323</v>
      </c>
      <c r="P1355" t="s">
        <v>8324</v>
      </c>
      <c r="Q1355">
        <f t="shared" si="63"/>
        <v>31.81</v>
      </c>
      <c r="R1355" s="14">
        <f t="shared" si="64"/>
        <v>41309.11791666667</v>
      </c>
      <c r="S1355" s="14">
        <f t="shared" si="65"/>
        <v>41344</v>
      </c>
    </row>
    <row r="1356" spans="1:19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8323</v>
      </c>
      <c r="P1356" t="s">
        <v>8324</v>
      </c>
      <c r="Q1356">
        <f t="shared" si="63"/>
        <v>24.42</v>
      </c>
      <c r="R1356" s="14">
        <f t="shared" si="64"/>
        <v>42502.807627314818</v>
      </c>
      <c r="S1356" s="14">
        <f t="shared" si="65"/>
        <v>42532.807627314818</v>
      </c>
    </row>
    <row r="1357" spans="1:19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8323</v>
      </c>
      <c r="P1357" t="s">
        <v>8324</v>
      </c>
      <c r="Q1357">
        <f t="shared" si="63"/>
        <v>25.35</v>
      </c>
      <c r="R1357" s="14">
        <f t="shared" si="64"/>
        <v>41213.254687499997</v>
      </c>
      <c r="S1357" s="14">
        <f t="shared" si="65"/>
        <v>41243.416666666664</v>
      </c>
    </row>
    <row r="1358" spans="1:19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8323</v>
      </c>
      <c r="P1358" t="s">
        <v>8324</v>
      </c>
      <c r="Q1358">
        <f t="shared" si="63"/>
        <v>71.44</v>
      </c>
      <c r="R1358" s="14">
        <f t="shared" si="64"/>
        <v>41430.038888888892</v>
      </c>
      <c r="S1358" s="14">
        <f t="shared" si="65"/>
        <v>41460.038888888892</v>
      </c>
    </row>
    <row r="1359" spans="1:19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8323</v>
      </c>
      <c r="P1359" t="s">
        <v>8324</v>
      </c>
      <c r="Q1359">
        <f t="shared" si="63"/>
        <v>38.549999999999997</v>
      </c>
      <c r="R1359" s="14">
        <f t="shared" si="64"/>
        <v>41304.962233796294</v>
      </c>
      <c r="S1359" s="14">
        <f t="shared" si="65"/>
        <v>41334.249305555553</v>
      </c>
    </row>
    <row r="1360" spans="1:19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8323</v>
      </c>
      <c r="P1360" t="s">
        <v>8324</v>
      </c>
      <c r="Q1360">
        <f t="shared" si="63"/>
        <v>68.37</v>
      </c>
      <c r="R1360" s="14">
        <f t="shared" si="64"/>
        <v>40689.570868055554</v>
      </c>
      <c r="S1360" s="14">
        <f t="shared" si="65"/>
        <v>40719.570868055554</v>
      </c>
    </row>
    <row r="1361" spans="1:19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8323</v>
      </c>
      <c r="P1361" t="s">
        <v>8324</v>
      </c>
      <c r="Q1361">
        <f t="shared" si="63"/>
        <v>40.21</v>
      </c>
      <c r="R1361" s="14">
        <f t="shared" si="64"/>
        <v>40668.814699074072</v>
      </c>
      <c r="S1361" s="14">
        <f t="shared" si="65"/>
        <v>40730.814699074072</v>
      </c>
    </row>
    <row r="1362" spans="1:19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8323</v>
      </c>
      <c r="P1362" t="s">
        <v>8324</v>
      </c>
      <c r="Q1362">
        <f t="shared" si="63"/>
        <v>32.07</v>
      </c>
      <c r="R1362" s="14">
        <f t="shared" si="64"/>
        <v>41095.900694444441</v>
      </c>
      <c r="S1362" s="14">
        <f t="shared" si="65"/>
        <v>41123.900694444441</v>
      </c>
    </row>
    <row r="1363" spans="1:19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8323</v>
      </c>
      <c r="P1363" t="s">
        <v>8324</v>
      </c>
      <c r="Q1363">
        <f t="shared" si="63"/>
        <v>28.63</v>
      </c>
      <c r="R1363" s="14">
        <f t="shared" si="64"/>
        <v>41781.717268518521</v>
      </c>
      <c r="S1363" s="14">
        <f t="shared" si="65"/>
        <v>41811.717268518521</v>
      </c>
    </row>
    <row r="1364" spans="1:19" ht="43.5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8323</v>
      </c>
      <c r="P1364" t="s">
        <v>8324</v>
      </c>
      <c r="Q1364">
        <f t="shared" si="63"/>
        <v>43.64</v>
      </c>
      <c r="R1364" s="14">
        <f t="shared" si="64"/>
        <v>41464.934386574074</v>
      </c>
      <c r="S1364" s="14">
        <f t="shared" si="65"/>
        <v>41524.934386574074</v>
      </c>
    </row>
    <row r="1365" spans="1:19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8323</v>
      </c>
      <c r="P1365" t="s">
        <v>8324</v>
      </c>
      <c r="Q1365">
        <f t="shared" si="63"/>
        <v>40</v>
      </c>
      <c r="R1365" s="14">
        <f t="shared" si="64"/>
        <v>42396.8440625</v>
      </c>
      <c r="S1365" s="14">
        <f t="shared" si="65"/>
        <v>42415.332638888889</v>
      </c>
    </row>
    <row r="1366" spans="1:19" ht="58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8326</v>
      </c>
      <c r="P1366" t="s">
        <v>8327</v>
      </c>
      <c r="Q1366">
        <f t="shared" si="63"/>
        <v>346.04</v>
      </c>
      <c r="R1366" s="14">
        <f t="shared" si="64"/>
        <v>41951.695671296293</v>
      </c>
      <c r="S1366" s="14">
        <f t="shared" si="65"/>
        <v>42011.6956712963</v>
      </c>
    </row>
    <row r="1367" spans="1:19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8326</v>
      </c>
      <c r="P1367" t="s">
        <v>8327</v>
      </c>
      <c r="Q1367">
        <f t="shared" si="63"/>
        <v>81.739999999999995</v>
      </c>
      <c r="R1367" s="14">
        <f t="shared" si="64"/>
        <v>42049.733240740738</v>
      </c>
      <c r="S1367" s="14">
        <f t="shared" si="65"/>
        <v>42079.691574074073</v>
      </c>
    </row>
    <row r="1368" spans="1:19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8326</v>
      </c>
      <c r="P1368" t="s">
        <v>8327</v>
      </c>
      <c r="Q1368">
        <f t="shared" si="63"/>
        <v>64.540000000000006</v>
      </c>
      <c r="R1368" s="14">
        <f t="shared" si="64"/>
        <v>41924.996099537035</v>
      </c>
      <c r="S1368" s="14">
        <f t="shared" si="65"/>
        <v>41970.037766203706</v>
      </c>
    </row>
    <row r="1369" spans="1:19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8326</v>
      </c>
      <c r="P1369" t="s">
        <v>8327</v>
      </c>
      <c r="Q1369">
        <f t="shared" si="63"/>
        <v>63.48</v>
      </c>
      <c r="R1369" s="14">
        <f t="shared" si="64"/>
        <v>42292.002893518518</v>
      </c>
      <c r="S1369" s="14">
        <f t="shared" si="65"/>
        <v>42322.044560185182</v>
      </c>
    </row>
    <row r="1370" spans="1:19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8326</v>
      </c>
      <c r="P1370" t="s">
        <v>8327</v>
      </c>
      <c r="Q1370">
        <f t="shared" si="63"/>
        <v>63.62</v>
      </c>
      <c r="R1370" s="14">
        <f t="shared" si="64"/>
        <v>42146.190902777773</v>
      </c>
      <c r="S1370" s="14">
        <f t="shared" si="65"/>
        <v>42170.190902777773</v>
      </c>
    </row>
    <row r="1371" spans="1:19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8326</v>
      </c>
      <c r="P1371" t="s">
        <v>8327</v>
      </c>
      <c r="Q1371">
        <f t="shared" si="63"/>
        <v>83.97</v>
      </c>
      <c r="R1371" s="14">
        <f t="shared" si="64"/>
        <v>41710.594282407408</v>
      </c>
      <c r="S1371" s="14">
        <f t="shared" si="65"/>
        <v>41740.594282407408</v>
      </c>
    </row>
    <row r="1372" spans="1:19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8326</v>
      </c>
      <c r="P1372" t="s">
        <v>8327</v>
      </c>
      <c r="Q1372">
        <f t="shared" si="63"/>
        <v>77.75</v>
      </c>
      <c r="R1372" s="14">
        <f t="shared" si="64"/>
        <v>41548.00335648148</v>
      </c>
      <c r="S1372" s="14">
        <f t="shared" si="65"/>
        <v>41563.00335648148</v>
      </c>
    </row>
    <row r="1373" spans="1:19" ht="58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8326</v>
      </c>
      <c r="P1373" t="s">
        <v>8327</v>
      </c>
      <c r="Q1373">
        <f t="shared" si="63"/>
        <v>107.07</v>
      </c>
      <c r="R1373" s="14">
        <f t="shared" si="64"/>
        <v>42101.758587962962</v>
      </c>
      <c r="S1373" s="14">
        <f t="shared" si="65"/>
        <v>42131.758587962962</v>
      </c>
    </row>
    <row r="1374" spans="1:19" ht="29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8326</v>
      </c>
      <c r="P1374" t="s">
        <v>8327</v>
      </c>
      <c r="Q1374">
        <f t="shared" si="63"/>
        <v>38.75</v>
      </c>
      <c r="R1374" s="14">
        <f t="shared" si="64"/>
        <v>41072.739953703705</v>
      </c>
      <c r="S1374" s="14">
        <f t="shared" si="65"/>
        <v>41102.739953703705</v>
      </c>
    </row>
    <row r="1375" spans="1:19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8326</v>
      </c>
      <c r="P1375" t="s">
        <v>8327</v>
      </c>
      <c r="Q1375">
        <f t="shared" si="63"/>
        <v>201.94</v>
      </c>
      <c r="R1375" s="14">
        <f t="shared" si="64"/>
        <v>42704.95177083333</v>
      </c>
      <c r="S1375" s="14">
        <f t="shared" si="65"/>
        <v>42734.95177083333</v>
      </c>
    </row>
    <row r="1376" spans="1:19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8326</v>
      </c>
      <c r="P1376" t="s">
        <v>8327</v>
      </c>
      <c r="Q1376">
        <f t="shared" si="63"/>
        <v>43.06</v>
      </c>
      <c r="R1376" s="14">
        <f t="shared" si="64"/>
        <v>42424.161898148144</v>
      </c>
      <c r="S1376" s="14">
        <f t="shared" si="65"/>
        <v>42454.12023148148</v>
      </c>
    </row>
    <row r="1377" spans="1:19" ht="58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8326</v>
      </c>
      <c r="P1377" t="s">
        <v>8327</v>
      </c>
      <c r="Q1377">
        <f t="shared" si="63"/>
        <v>62.87</v>
      </c>
      <c r="R1377" s="14">
        <f t="shared" si="64"/>
        <v>42720.066192129627</v>
      </c>
      <c r="S1377" s="14">
        <f t="shared" si="65"/>
        <v>42750.066192129627</v>
      </c>
    </row>
    <row r="1378" spans="1:19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8326</v>
      </c>
      <c r="P1378" t="s">
        <v>8327</v>
      </c>
      <c r="Q1378">
        <f t="shared" si="63"/>
        <v>55.61</v>
      </c>
      <c r="R1378" s="14">
        <f t="shared" si="64"/>
        <v>42677.669050925921</v>
      </c>
      <c r="S1378" s="14">
        <f t="shared" si="65"/>
        <v>42707.710717592592</v>
      </c>
    </row>
    <row r="1379" spans="1:19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8326</v>
      </c>
      <c r="P1379" t="s">
        <v>8327</v>
      </c>
      <c r="Q1379">
        <f t="shared" si="63"/>
        <v>48.71</v>
      </c>
      <c r="R1379" s="14">
        <f t="shared" si="64"/>
        <v>42747.219560185185</v>
      </c>
      <c r="S1379" s="14">
        <f t="shared" si="65"/>
        <v>42769.174305555556</v>
      </c>
    </row>
    <row r="1380" spans="1:19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8326</v>
      </c>
      <c r="P1380" t="s">
        <v>8327</v>
      </c>
      <c r="Q1380">
        <f t="shared" si="63"/>
        <v>30.58</v>
      </c>
      <c r="R1380" s="14">
        <f t="shared" si="64"/>
        <v>42568.759374999994</v>
      </c>
      <c r="S1380" s="14">
        <f t="shared" si="65"/>
        <v>42583.759374999994</v>
      </c>
    </row>
    <row r="1381" spans="1:19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8326</v>
      </c>
      <c r="P1381" t="s">
        <v>8327</v>
      </c>
      <c r="Q1381">
        <f t="shared" si="63"/>
        <v>73.91</v>
      </c>
      <c r="R1381" s="14">
        <f t="shared" si="64"/>
        <v>42130.491620370376</v>
      </c>
      <c r="S1381" s="14">
        <f t="shared" si="65"/>
        <v>42160.491620370376</v>
      </c>
    </row>
    <row r="1382" spans="1:19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8326</v>
      </c>
      <c r="P1382" t="s">
        <v>8327</v>
      </c>
      <c r="Q1382">
        <f t="shared" si="63"/>
        <v>21.2</v>
      </c>
      <c r="R1382" s="14">
        <f t="shared" si="64"/>
        <v>42141.762800925921</v>
      </c>
      <c r="S1382" s="14">
        <f t="shared" si="65"/>
        <v>42164.083333333328</v>
      </c>
    </row>
    <row r="1383" spans="1:19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8326</v>
      </c>
      <c r="P1383" t="s">
        <v>8327</v>
      </c>
      <c r="Q1383">
        <f t="shared" si="63"/>
        <v>73.36</v>
      </c>
      <c r="R1383" s="14">
        <f t="shared" si="64"/>
        <v>42703.214409722219</v>
      </c>
      <c r="S1383" s="14">
        <f t="shared" si="65"/>
        <v>42733.214409722219</v>
      </c>
    </row>
    <row r="1384" spans="1:19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8326</v>
      </c>
      <c r="P1384" t="s">
        <v>8327</v>
      </c>
      <c r="Q1384">
        <f t="shared" si="63"/>
        <v>56.41</v>
      </c>
      <c r="R1384" s="14">
        <f t="shared" si="64"/>
        <v>41370.800185185188</v>
      </c>
      <c r="S1384" s="14">
        <f t="shared" si="65"/>
        <v>41400.800185185188</v>
      </c>
    </row>
    <row r="1385" spans="1:19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8326</v>
      </c>
      <c r="P1385" t="s">
        <v>8327</v>
      </c>
      <c r="Q1385">
        <f t="shared" si="63"/>
        <v>50.25</v>
      </c>
      <c r="R1385" s="14">
        <f t="shared" si="64"/>
        <v>42707.074976851851</v>
      </c>
      <c r="S1385" s="14">
        <f t="shared" si="65"/>
        <v>42727.074976851851</v>
      </c>
    </row>
    <row r="1386" spans="1:19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8326</v>
      </c>
      <c r="P1386" t="s">
        <v>8327</v>
      </c>
      <c r="Q1386">
        <f t="shared" si="63"/>
        <v>68.94</v>
      </c>
      <c r="R1386" s="14">
        <f t="shared" si="64"/>
        <v>42160.735208333332</v>
      </c>
      <c r="S1386" s="14">
        <f t="shared" si="65"/>
        <v>42190.735208333332</v>
      </c>
    </row>
    <row r="1387" spans="1:19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8326</v>
      </c>
      <c r="P1387" t="s">
        <v>8327</v>
      </c>
      <c r="Q1387">
        <f t="shared" si="63"/>
        <v>65.91</v>
      </c>
      <c r="R1387" s="14">
        <f t="shared" si="64"/>
        <v>42433.688900462963</v>
      </c>
      <c r="S1387" s="14">
        <f t="shared" si="65"/>
        <v>42489.507638888885</v>
      </c>
    </row>
    <row r="1388" spans="1:19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8326</v>
      </c>
      <c r="P1388" t="s">
        <v>8327</v>
      </c>
      <c r="Q1388">
        <f t="shared" si="63"/>
        <v>62.5</v>
      </c>
      <c r="R1388" s="14">
        <f t="shared" si="64"/>
        <v>42184.646863425922</v>
      </c>
      <c r="S1388" s="14">
        <f t="shared" si="65"/>
        <v>42214.646863425922</v>
      </c>
    </row>
    <row r="1389" spans="1:19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8326</v>
      </c>
      <c r="P1389" t="s">
        <v>8327</v>
      </c>
      <c r="Q1389">
        <f t="shared" si="63"/>
        <v>70.06</v>
      </c>
      <c r="R1389" s="14">
        <f t="shared" si="64"/>
        <v>42126.92123842593</v>
      </c>
      <c r="S1389" s="14">
        <f t="shared" si="65"/>
        <v>42158.1875</v>
      </c>
    </row>
    <row r="1390" spans="1:19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8326</v>
      </c>
      <c r="P1390" t="s">
        <v>8327</v>
      </c>
      <c r="Q1390">
        <f t="shared" si="63"/>
        <v>60.18</v>
      </c>
      <c r="R1390" s="14">
        <f t="shared" si="64"/>
        <v>42634.614780092597</v>
      </c>
      <c r="S1390" s="14">
        <f t="shared" si="65"/>
        <v>42660.676388888889</v>
      </c>
    </row>
    <row r="1391" spans="1:19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8326</v>
      </c>
      <c r="P1391" t="s">
        <v>8327</v>
      </c>
      <c r="Q1391">
        <f t="shared" si="63"/>
        <v>21.38</v>
      </c>
      <c r="R1391" s="14">
        <f t="shared" si="64"/>
        <v>42565.480983796297</v>
      </c>
      <c r="S1391" s="14">
        <f t="shared" si="65"/>
        <v>42595.480983796297</v>
      </c>
    </row>
    <row r="1392" spans="1:19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8326</v>
      </c>
      <c r="P1392" t="s">
        <v>8327</v>
      </c>
      <c r="Q1392">
        <f t="shared" si="63"/>
        <v>160.79</v>
      </c>
      <c r="R1392" s="14">
        <f t="shared" si="64"/>
        <v>42087.803310185183</v>
      </c>
      <c r="S1392" s="14">
        <f t="shared" si="65"/>
        <v>42121.716666666667</v>
      </c>
    </row>
    <row r="1393" spans="1:19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8326</v>
      </c>
      <c r="P1393" t="s">
        <v>8327</v>
      </c>
      <c r="Q1393">
        <f t="shared" si="63"/>
        <v>42.38</v>
      </c>
      <c r="R1393" s="14">
        <f t="shared" si="64"/>
        <v>42193.650671296295</v>
      </c>
      <c r="S1393" s="14">
        <f t="shared" si="65"/>
        <v>42238.207638888889</v>
      </c>
    </row>
    <row r="1394" spans="1:19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8326</v>
      </c>
      <c r="P1394" t="s">
        <v>8327</v>
      </c>
      <c r="Q1394">
        <f t="shared" si="63"/>
        <v>27.32</v>
      </c>
      <c r="R1394" s="14">
        <f t="shared" si="64"/>
        <v>42401.154930555553</v>
      </c>
      <c r="S1394" s="14">
        <f t="shared" si="65"/>
        <v>42432.154930555553</v>
      </c>
    </row>
    <row r="1395" spans="1:19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8326</v>
      </c>
      <c r="P1395" t="s">
        <v>8327</v>
      </c>
      <c r="Q1395">
        <f t="shared" si="63"/>
        <v>196.83</v>
      </c>
      <c r="R1395" s="14">
        <f t="shared" si="64"/>
        <v>42553.681979166664</v>
      </c>
      <c r="S1395" s="14">
        <f t="shared" si="65"/>
        <v>42583.681979166664</v>
      </c>
    </row>
    <row r="1396" spans="1:19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8326</v>
      </c>
      <c r="P1396" t="s">
        <v>8327</v>
      </c>
      <c r="Q1396">
        <f t="shared" si="63"/>
        <v>53.88</v>
      </c>
      <c r="R1396" s="14">
        <f t="shared" si="64"/>
        <v>42752.144976851851</v>
      </c>
      <c r="S1396" s="14">
        <f t="shared" si="65"/>
        <v>42795.125</v>
      </c>
    </row>
    <row r="1397" spans="1:19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8326</v>
      </c>
      <c r="P1397" t="s">
        <v>8327</v>
      </c>
      <c r="Q1397">
        <f t="shared" si="63"/>
        <v>47.76</v>
      </c>
      <c r="R1397" s="14">
        <f t="shared" si="64"/>
        <v>42719.90834490741</v>
      </c>
      <c r="S1397" s="14">
        <f t="shared" si="65"/>
        <v>42749.90834490741</v>
      </c>
    </row>
    <row r="1398" spans="1:19" ht="58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8326</v>
      </c>
      <c r="P1398" t="s">
        <v>8327</v>
      </c>
      <c r="Q1398">
        <f t="shared" si="63"/>
        <v>88.19</v>
      </c>
      <c r="R1398" s="14">
        <f t="shared" si="64"/>
        <v>42018.99863425926</v>
      </c>
      <c r="S1398" s="14">
        <f t="shared" si="65"/>
        <v>42048.99863425926</v>
      </c>
    </row>
    <row r="1399" spans="1:19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8326</v>
      </c>
      <c r="P1399" t="s">
        <v>8327</v>
      </c>
      <c r="Q1399">
        <f t="shared" si="63"/>
        <v>72.06</v>
      </c>
      <c r="R1399" s="14">
        <f t="shared" si="64"/>
        <v>42640.917939814812</v>
      </c>
      <c r="S1399" s="14">
        <f t="shared" si="65"/>
        <v>42670.888194444444</v>
      </c>
    </row>
    <row r="1400" spans="1:19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8326</v>
      </c>
      <c r="P1400" t="s">
        <v>8327</v>
      </c>
      <c r="Q1400">
        <f t="shared" si="63"/>
        <v>74.25</v>
      </c>
      <c r="R1400" s="14">
        <f t="shared" si="64"/>
        <v>42526.874236111107</v>
      </c>
      <c r="S1400" s="14">
        <f t="shared" si="65"/>
        <v>42556.874236111107</v>
      </c>
    </row>
    <row r="1401" spans="1:19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8326</v>
      </c>
      <c r="P1401" t="s">
        <v>8327</v>
      </c>
      <c r="Q1401">
        <f t="shared" si="63"/>
        <v>61.7</v>
      </c>
      <c r="R1401" s="14">
        <f t="shared" si="64"/>
        <v>41889.004317129627</v>
      </c>
      <c r="S1401" s="14">
        <f t="shared" si="65"/>
        <v>41919.004317129627</v>
      </c>
    </row>
    <row r="1402" spans="1:19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8326</v>
      </c>
      <c r="P1402" t="s">
        <v>8327</v>
      </c>
      <c r="Q1402">
        <f t="shared" si="63"/>
        <v>17.239999999999998</v>
      </c>
      <c r="R1402" s="14">
        <f t="shared" si="64"/>
        <v>42498.341122685189</v>
      </c>
      <c r="S1402" s="14">
        <f t="shared" si="65"/>
        <v>42533.229166666672</v>
      </c>
    </row>
    <row r="1403" spans="1:19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8326</v>
      </c>
      <c r="P1403" t="s">
        <v>8327</v>
      </c>
      <c r="Q1403">
        <f t="shared" si="63"/>
        <v>51.72</v>
      </c>
      <c r="R1403" s="14">
        <f t="shared" si="64"/>
        <v>41399.99622685185</v>
      </c>
      <c r="S1403" s="14">
        <f t="shared" si="65"/>
        <v>41420.99622685185</v>
      </c>
    </row>
    <row r="1404" spans="1:19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8326</v>
      </c>
      <c r="P1404" t="s">
        <v>8327</v>
      </c>
      <c r="Q1404">
        <f t="shared" si="63"/>
        <v>24.15</v>
      </c>
      <c r="R1404" s="14">
        <f t="shared" si="64"/>
        <v>42065.053368055553</v>
      </c>
      <c r="S1404" s="14">
        <f t="shared" si="65"/>
        <v>42125.011701388896</v>
      </c>
    </row>
    <row r="1405" spans="1:19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8326</v>
      </c>
      <c r="P1405" t="s">
        <v>8327</v>
      </c>
      <c r="Q1405">
        <f t="shared" si="63"/>
        <v>62.17</v>
      </c>
      <c r="R1405" s="14">
        <f t="shared" si="64"/>
        <v>41451.062905092593</v>
      </c>
      <c r="S1405" s="14">
        <f t="shared" si="65"/>
        <v>41481.062905092593</v>
      </c>
    </row>
    <row r="1406" spans="1:19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8323</v>
      </c>
      <c r="P1406" t="s">
        <v>8342</v>
      </c>
      <c r="Q1406">
        <f t="shared" si="63"/>
        <v>48.2</v>
      </c>
      <c r="R1406" s="14">
        <f t="shared" si="64"/>
        <v>42032.510243055556</v>
      </c>
      <c r="S1406" s="14">
        <f t="shared" si="65"/>
        <v>42057.510243055556</v>
      </c>
    </row>
    <row r="1407" spans="1:19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8323</v>
      </c>
      <c r="P1407" t="s">
        <v>8342</v>
      </c>
      <c r="Q1407">
        <f t="shared" si="63"/>
        <v>6.18</v>
      </c>
      <c r="R1407" s="14">
        <f t="shared" si="64"/>
        <v>41941.680567129632</v>
      </c>
      <c r="S1407" s="14">
        <f t="shared" si="65"/>
        <v>41971.722233796296</v>
      </c>
    </row>
    <row r="1408" spans="1:19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8323</v>
      </c>
      <c r="P1408" t="s">
        <v>8342</v>
      </c>
      <c r="Q1408">
        <f t="shared" si="63"/>
        <v>5</v>
      </c>
      <c r="R1408" s="14">
        <f t="shared" si="64"/>
        <v>42297.432951388888</v>
      </c>
      <c r="S1408" s="14">
        <f t="shared" si="65"/>
        <v>42350.416666666672</v>
      </c>
    </row>
    <row r="1409" spans="1:19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8323</v>
      </c>
      <c r="P1409" t="s">
        <v>8342</v>
      </c>
      <c r="Q1409">
        <f t="shared" si="63"/>
        <v>7.5</v>
      </c>
      <c r="R1409" s="14">
        <f t="shared" si="64"/>
        <v>41838.536782407406</v>
      </c>
      <c r="S1409" s="14">
        <f t="shared" si="65"/>
        <v>41863.536782407406</v>
      </c>
    </row>
    <row r="1410" spans="1:19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8323</v>
      </c>
      <c r="P1410" t="s">
        <v>8342</v>
      </c>
      <c r="Q1410">
        <f t="shared" si="63"/>
        <v>12</v>
      </c>
      <c r="R1410" s="14">
        <f t="shared" si="64"/>
        <v>42291.872175925921</v>
      </c>
      <c r="S1410" s="14">
        <f t="shared" si="65"/>
        <v>42321.913842592592</v>
      </c>
    </row>
    <row r="1411" spans="1:19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8323</v>
      </c>
      <c r="P1411" t="s">
        <v>8342</v>
      </c>
      <c r="Q1411">
        <f t="shared" ref="Q1411:Q1474" si="66">IFERROR(ROUND(E1411/L1411,2),0)</f>
        <v>0</v>
      </c>
      <c r="R1411" s="14">
        <f t="shared" ref="R1411:R1474" si="67">(((J1411/60)/60)/24)+DATE(1970,1,1)</f>
        <v>41945.133506944447</v>
      </c>
      <c r="S1411" s="14">
        <f t="shared" ref="S1411:S1474" si="68">(((I1411/60)/60)/24)+DATE(1970,1,1)</f>
        <v>42005.175173611111</v>
      </c>
    </row>
    <row r="1412" spans="1:19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8323</v>
      </c>
      <c r="P1412" t="s">
        <v>8342</v>
      </c>
      <c r="Q1412">
        <f t="shared" si="66"/>
        <v>1</v>
      </c>
      <c r="R1412" s="14">
        <f t="shared" si="67"/>
        <v>42479.318518518514</v>
      </c>
      <c r="S1412" s="14">
        <f t="shared" si="68"/>
        <v>42524.318518518514</v>
      </c>
    </row>
    <row r="1413" spans="1:19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8323</v>
      </c>
      <c r="P1413" t="s">
        <v>8342</v>
      </c>
      <c r="Q1413">
        <f t="shared" si="66"/>
        <v>2.33</v>
      </c>
      <c r="R1413" s="14">
        <f t="shared" si="67"/>
        <v>42013.059027777781</v>
      </c>
      <c r="S1413" s="14">
        <f t="shared" si="68"/>
        <v>42041.059027777781</v>
      </c>
    </row>
    <row r="1414" spans="1:19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8323</v>
      </c>
      <c r="P1414" t="s">
        <v>8342</v>
      </c>
      <c r="Q1414">
        <f t="shared" si="66"/>
        <v>24.62</v>
      </c>
      <c r="R1414" s="14">
        <f t="shared" si="67"/>
        <v>41947.063645833332</v>
      </c>
      <c r="S1414" s="14">
        <f t="shared" si="68"/>
        <v>41977.063645833332</v>
      </c>
    </row>
    <row r="1415" spans="1:19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8323</v>
      </c>
      <c r="P1415" t="s">
        <v>8342</v>
      </c>
      <c r="Q1415">
        <f t="shared" si="66"/>
        <v>100</v>
      </c>
      <c r="R1415" s="14">
        <f t="shared" si="67"/>
        <v>42360.437152777777</v>
      </c>
      <c r="S1415" s="14">
        <f t="shared" si="68"/>
        <v>42420.437152777777</v>
      </c>
    </row>
    <row r="1416" spans="1:19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8323</v>
      </c>
      <c r="P1416" t="s">
        <v>8342</v>
      </c>
      <c r="Q1416">
        <f t="shared" si="66"/>
        <v>1</v>
      </c>
      <c r="R1416" s="14">
        <f t="shared" si="67"/>
        <v>42708.25309027778</v>
      </c>
      <c r="S1416" s="14">
        <f t="shared" si="68"/>
        <v>42738.25309027778</v>
      </c>
    </row>
    <row r="1417" spans="1:19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8323</v>
      </c>
      <c r="P1417" t="s">
        <v>8342</v>
      </c>
      <c r="Q1417">
        <f t="shared" si="66"/>
        <v>88.89</v>
      </c>
      <c r="R1417" s="14">
        <f t="shared" si="67"/>
        <v>42192.675821759258</v>
      </c>
      <c r="S1417" s="14">
        <f t="shared" si="68"/>
        <v>42232.675821759258</v>
      </c>
    </row>
    <row r="1418" spans="1:19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8323</v>
      </c>
      <c r="P1418" t="s">
        <v>8342</v>
      </c>
      <c r="Q1418">
        <f t="shared" si="66"/>
        <v>0</v>
      </c>
      <c r="R1418" s="14">
        <f t="shared" si="67"/>
        <v>42299.926145833335</v>
      </c>
      <c r="S1418" s="14">
        <f t="shared" si="68"/>
        <v>42329.967812499999</v>
      </c>
    </row>
    <row r="1419" spans="1:19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8323</v>
      </c>
      <c r="P1419" t="s">
        <v>8342</v>
      </c>
      <c r="Q1419">
        <f t="shared" si="66"/>
        <v>27.5</v>
      </c>
      <c r="R1419" s="14">
        <f t="shared" si="67"/>
        <v>42232.15016203704</v>
      </c>
      <c r="S1419" s="14">
        <f t="shared" si="68"/>
        <v>42262.465972222228</v>
      </c>
    </row>
    <row r="1420" spans="1:19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8323</v>
      </c>
      <c r="P1420" t="s">
        <v>8342</v>
      </c>
      <c r="Q1420">
        <f t="shared" si="66"/>
        <v>6</v>
      </c>
      <c r="R1420" s="14">
        <f t="shared" si="67"/>
        <v>42395.456412037034</v>
      </c>
      <c r="S1420" s="14">
        <f t="shared" si="68"/>
        <v>42425.456412037034</v>
      </c>
    </row>
    <row r="1421" spans="1:19" ht="58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8323</v>
      </c>
      <c r="P1421" t="s">
        <v>8342</v>
      </c>
      <c r="Q1421">
        <f t="shared" si="66"/>
        <v>44.5</v>
      </c>
      <c r="R1421" s="14">
        <f t="shared" si="67"/>
        <v>42622.456238425926</v>
      </c>
      <c r="S1421" s="14">
        <f t="shared" si="68"/>
        <v>42652.456238425926</v>
      </c>
    </row>
    <row r="1422" spans="1:19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8323</v>
      </c>
      <c r="P1422" t="s">
        <v>8342</v>
      </c>
      <c r="Q1422">
        <f t="shared" si="66"/>
        <v>1</v>
      </c>
      <c r="R1422" s="14">
        <f t="shared" si="67"/>
        <v>42524.667662037042</v>
      </c>
      <c r="S1422" s="14">
        <f t="shared" si="68"/>
        <v>42549.667662037042</v>
      </c>
    </row>
    <row r="1423" spans="1:19" ht="58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8323</v>
      </c>
      <c r="P1423" t="s">
        <v>8342</v>
      </c>
      <c r="Q1423">
        <f t="shared" si="66"/>
        <v>100</v>
      </c>
      <c r="R1423" s="14">
        <f t="shared" si="67"/>
        <v>42013.915613425925</v>
      </c>
      <c r="S1423" s="14">
        <f t="shared" si="68"/>
        <v>42043.915613425925</v>
      </c>
    </row>
    <row r="1424" spans="1:19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8323</v>
      </c>
      <c r="P1424" t="s">
        <v>8342</v>
      </c>
      <c r="Q1424">
        <f t="shared" si="66"/>
        <v>13</v>
      </c>
      <c r="R1424" s="14">
        <f t="shared" si="67"/>
        <v>42604.239629629628</v>
      </c>
      <c r="S1424" s="14">
        <f t="shared" si="68"/>
        <v>42634.239629629628</v>
      </c>
    </row>
    <row r="1425" spans="1:19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8323</v>
      </c>
      <c r="P1425" t="s">
        <v>8342</v>
      </c>
      <c r="Q1425">
        <f t="shared" si="66"/>
        <v>100</v>
      </c>
      <c r="R1425" s="14">
        <f t="shared" si="67"/>
        <v>42340.360312500001</v>
      </c>
      <c r="S1425" s="14">
        <f t="shared" si="68"/>
        <v>42370.360312500001</v>
      </c>
    </row>
    <row r="1426" spans="1:19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8323</v>
      </c>
      <c r="P1426" t="s">
        <v>8342</v>
      </c>
      <c r="Q1426">
        <f t="shared" si="66"/>
        <v>109.07</v>
      </c>
      <c r="R1426" s="14">
        <f t="shared" si="67"/>
        <v>42676.717615740738</v>
      </c>
      <c r="S1426" s="14">
        <f t="shared" si="68"/>
        <v>42689.759282407409</v>
      </c>
    </row>
    <row r="1427" spans="1:19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8323</v>
      </c>
      <c r="P1427" t="s">
        <v>8342</v>
      </c>
      <c r="Q1427">
        <f t="shared" si="66"/>
        <v>0</v>
      </c>
      <c r="R1427" s="14">
        <f t="shared" si="67"/>
        <v>42093.131469907406</v>
      </c>
      <c r="S1427" s="14">
        <f t="shared" si="68"/>
        <v>42123.131469907406</v>
      </c>
    </row>
    <row r="1428" spans="1:19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8323</v>
      </c>
      <c r="P1428" t="s">
        <v>8342</v>
      </c>
      <c r="Q1428">
        <f t="shared" si="66"/>
        <v>0</v>
      </c>
      <c r="R1428" s="14">
        <f t="shared" si="67"/>
        <v>42180.390277777777</v>
      </c>
      <c r="S1428" s="14">
        <f t="shared" si="68"/>
        <v>42240.390277777777</v>
      </c>
    </row>
    <row r="1429" spans="1:19" ht="58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8323</v>
      </c>
      <c r="P1429" t="s">
        <v>8342</v>
      </c>
      <c r="Q1429">
        <f t="shared" si="66"/>
        <v>104.75</v>
      </c>
      <c r="R1429" s="14">
        <f t="shared" si="67"/>
        <v>42601.851678240739</v>
      </c>
      <c r="S1429" s="14">
        <f t="shared" si="68"/>
        <v>42631.851678240739</v>
      </c>
    </row>
    <row r="1430" spans="1:19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8323</v>
      </c>
      <c r="P1430" t="s">
        <v>8342</v>
      </c>
      <c r="Q1430">
        <f t="shared" si="66"/>
        <v>15</v>
      </c>
      <c r="R1430" s="14">
        <f t="shared" si="67"/>
        <v>42432.379826388889</v>
      </c>
      <c r="S1430" s="14">
        <f t="shared" si="68"/>
        <v>42462.338159722218</v>
      </c>
    </row>
    <row r="1431" spans="1:19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8323</v>
      </c>
      <c r="P1431" t="s">
        <v>8342</v>
      </c>
      <c r="Q1431">
        <f t="shared" si="66"/>
        <v>0</v>
      </c>
      <c r="R1431" s="14">
        <f t="shared" si="67"/>
        <v>42074.060671296291</v>
      </c>
      <c r="S1431" s="14">
        <f t="shared" si="68"/>
        <v>42104.060671296291</v>
      </c>
    </row>
    <row r="1432" spans="1:19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8323</v>
      </c>
      <c r="P1432" t="s">
        <v>8342</v>
      </c>
      <c r="Q1432">
        <f t="shared" si="66"/>
        <v>80.599999999999994</v>
      </c>
      <c r="R1432" s="14">
        <f t="shared" si="67"/>
        <v>41961.813518518517</v>
      </c>
      <c r="S1432" s="14">
        <f t="shared" si="68"/>
        <v>41992.813518518517</v>
      </c>
    </row>
    <row r="1433" spans="1:19" ht="58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8323</v>
      </c>
      <c r="P1433" t="s">
        <v>8342</v>
      </c>
      <c r="Q1433">
        <f t="shared" si="66"/>
        <v>115.55</v>
      </c>
      <c r="R1433" s="14">
        <f t="shared" si="67"/>
        <v>42304.210833333331</v>
      </c>
      <c r="S1433" s="14">
        <f t="shared" si="68"/>
        <v>42334.252500000002</v>
      </c>
    </row>
    <row r="1434" spans="1:19" ht="58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8323</v>
      </c>
      <c r="P1434" t="s">
        <v>8342</v>
      </c>
      <c r="Q1434">
        <f t="shared" si="66"/>
        <v>0</v>
      </c>
      <c r="R1434" s="14">
        <f t="shared" si="67"/>
        <v>42175.780416666668</v>
      </c>
      <c r="S1434" s="14">
        <f t="shared" si="68"/>
        <v>42205.780416666668</v>
      </c>
    </row>
    <row r="1435" spans="1:19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8323</v>
      </c>
      <c r="P1435" t="s">
        <v>8342</v>
      </c>
      <c r="Q1435">
        <f t="shared" si="66"/>
        <v>80.5</v>
      </c>
      <c r="R1435" s="14">
        <f t="shared" si="67"/>
        <v>42673.625868055555</v>
      </c>
      <c r="S1435" s="14">
        <f t="shared" si="68"/>
        <v>42714.458333333328</v>
      </c>
    </row>
    <row r="1436" spans="1:19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8323</v>
      </c>
      <c r="P1436" t="s">
        <v>8342</v>
      </c>
      <c r="Q1436">
        <f t="shared" si="66"/>
        <v>744.55</v>
      </c>
      <c r="R1436" s="14">
        <f t="shared" si="67"/>
        <v>42142.767106481479</v>
      </c>
      <c r="S1436" s="14">
        <f t="shared" si="68"/>
        <v>42163.625</v>
      </c>
    </row>
    <row r="1437" spans="1:19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8323</v>
      </c>
      <c r="P1437" t="s">
        <v>8342</v>
      </c>
      <c r="Q1437">
        <f t="shared" si="66"/>
        <v>7.5</v>
      </c>
      <c r="R1437" s="14">
        <f t="shared" si="67"/>
        <v>42258.780324074076</v>
      </c>
      <c r="S1437" s="14">
        <f t="shared" si="68"/>
        <v>42288.780324074076</v>
      </c>
    </row>
    <row r="1438" spans="1:19" ht="58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8323</v>
      </c>
      <c r="P1438" t="s">
        <v>8342</v>
      </c>
      <c r="Q1438">
        <f t="shared" si="66"/>
        <v>38.5</v>
      </c>
      <c r="R1438" s="14">
        <f t="shared" si="67"/>
        <v>42391.35019675926</v>
      </c>
      <c r="S1438" s="14">
        <f t="shared" si="68"/>
        <v>42421.35019675926</v>
      </c>
    </row>
    <row r="1439" spans="1:19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8323</v>
      </c>
      <c r="P1439" t="s">
        <v>8342</v>
      </c>
      <c r="Q1439">
        <f t="shared" si="66"/>
        <v>36.68</v>
      </c>
      <c r="R1439" s="14">
        <f t="shared" si="67"/>
        <v>41796.531701388885</v>
      </c>
      <c r="S1439" s="14">
        <f t="shared" si="68"/>
        <v>41833.207638888889</v>
      </c>
    </row>
    <row r="1440" spans="1:19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8323</v>
      </c>
      <c r="P1440" t="s">
        <v>8342</v>
      </c>
      <c r="Q1440">
        <f t="shared" si="66"/>
        <v>75</v>
      </c>
      <c r="R1440" s="14">
        <f t="shared" si="67"/>
        <v>42457.871516203704</v>
      </c>
      <c r="S1440" s="14">
        <f t="shared" si="68"/>
        <v>42487.579861111109</v>
      </c>
    </row>
    <row r="1441" spans="1:19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8323</v>
      </c>
      <c r="P1441" t="s">
        <v>8342</v>
      </c>
      <c r="Q1441">
        <f t="shared" si="66"/>
        <v>30</v>
      </c>
      <c r="R1441" s="14">
        <f t="shared" si="67"/>
        <v>42040.829872685179</v>
      </c>
      <c r="S1441" s="14">
        <f t="shared" si="68"/>
        <v>42070.829872685179</v>
      </c>
    </row>
    <row r="1442" spans="1:19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8323</v>
      </c>
      <c r="P1442" t="s">
        <v>8342</v>
      </c>
      <c r="Q1442">
        <f t="shared" si="66"/>
        <v>1</v>
      </c>
      <c r="R1442" s="14">
        <f t="shared" si="67"/>
        <v>42486.748414351852</v>
      </c>
      <c r="S1442" s="14">
        <f t="shared" si="68"/>
        <v>42516.748414351852</v>
      </c>
    </row>
    <row r="1443" spans="1:19" ht="58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8323</v>
      </c>
      <c r="P1443" t="s">
        <v>8342</v>
      </c>
      <c r="Q1443">
        <f t="shared" si="66"/>
        <v>673.33</v>
      </c>
      <c r="R1443" s="14">
        <f t="shared" si="67"/>
        <v>42198.765844907408</v>
      </c>
      <c r="S1443" s="14">
        <f t="shared" si="68"/>
        <v>42258.765844907408</v>
      </c>
    </row>
    <row r="1444" spans="1:19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8323</v>
      </c>
      <c r="P1444" t="s">
        <v>8342</v>
      </c>
      <c r="Q1444">
        <f t="shared" si="66"/>
        <v>0</v>
      </c>
      <c r="R1444" s="14">
        <f t="shared" si="67"/>
        <v>42485.64534722222</v>
      </c>
      <c r="S1444" s="14">
        <f t="shared" si="68"/>
        <v>42515.64534722222</v>
      </c>
    </row>
    <row r="1445" spans="1:19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8323</v>
      </c>
      <c r="P1445" t="s">
        <v>8342</v>
      </c>
      <c r="Q1445">
        <f t="shared" si="66"/>
        <v>0</v>
      </c>
      <c r="R1445" s="14">
        <f t="shared" si="67"/>
        <v>42707.926030092596</v>
      </c>
      <c r="S1445" s="14">
        <f t="shared" si="68"/>
        <v>42737.926030092596</v>
      </c>
    </row>
    <row r="1446" spans="1:19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8323</v>
      </c>
      <c r="P1446" t="s">
        <v>8342</v>
      </c>
      <c r="Q1446">
        <f t="shared" si="66"/>
        <v>0</v>
      </c>
      <c r="R1446" s="14">
        <f t="shared" si="67"/>
        <v>42199.873402777783</v>
      </c>
      <c r="S1446" s="14">
        <f t="shared" si="68"/>
        <v>42259.873402777783</v>
      </c>
    </row>
    <row r="1447" spans="1:19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8323</v>
      </c>
      <c r="P1447" t="s">
        <v>8342</v>
      </c>
      <c r="Q1447">
        <f t="shared" si="66"/>
        <v>0</v>
      </c>
      <c r="R1447" s="14">
        <f t="shared" si="67"/>
        <v>42139.542303240742</v>
      </c>
      <c r="S1447" s="14">
        <f t="shared" si="68"/>
        <v>42169.542303240742</v>
      </c>
    </row>
    <row r="1448" spans="1:19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8323</v>
      </c>
      <c r="P1448" t="s">
        <v>8342</v>
      </c>
      <c r="Q1448">
        <f t="shared" si="66"/>
        <v>0</v>
      </c>
      <c r="R1448" s="14">
        <f t="shared" si="67"/>
        <v>42461.447662037041</v>
      </c>
      <c r="S1448" s="14">
        <f t="shared" si="68"/>
        <v>42481.447662037041</v>
      </c>
    </row>
    <row r="1449" spans="1:19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8323</v>
      </c>
      <c r="P1449" t="s">
        <v>8342</v>
      </c>
      <c r="Q1449">
        <f t="shared" si="66"/>
        <v>25</v>
      </c>
      <c r="R1449" s="14">
        <f t="shared" si="67"/>
        <v>42529.730717592596</v>
      </c>
      <c r="S1449" s="14">
        <f t="shared" si="68"/>
        <v>42559.730717592596</v>
      </c>
    </row>
    <row r="1450" spans="1:19" ht="58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8323</v>
      </c>
      <c r="P1450" t="s">
        <v>8342</v>
      </c>
      <c r="Q1450">
        <f t="shared" si="66"/>
        <v>0</v>
      </c>
      <c r="R1450" s="14">
        <f t="shared" si="67"/>
        <v>42115.936550925922</v>
      </c>
      <c r="S1450" s="14">
        <f t="shared" si="68"/>
        <v>42146.225694444445</v>
      </c>
    </row>
    <row r="1451" spans="1:19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8323</v>
      </c>
      <c r="P1451" t="s">
        <v>8342</v>
      </c>
      <c r="Q1451">
        <f t="shared" si="66"/>
        <v>0</v>
      </c>
      <c r="R1451" s="14">
        <f t="shared" si="67"/>
        <v>42086.811400462961</v>
      </c>
      <c r="S1451" s="14">
        <f t="shared" si="68"/>
        <v>42134.811400462961</v>
      </c>
    </row>
    <row r="1452" spans="1:19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8323</v>
      </c>
      <c r="P1452" t="s">
        <v>8342</v>
      </c>
      <c r="Q1452">
        <f t="shared" si="66"/>
        <v>1</v>
      </c>
      <c r="R1452" s="14">
        <f t="shared" si="67"/>
        <v>42390.171261574069</v>
      </c>
      <c r="S1452" s="14">
        <f t="shared" si="68"/>
        <v>42420.171261574069</v>
      </c>
    </row>
    <row r="1453" spans="1:19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8323</v>
      </c>
      <c r="P1453" t="s">
        <v>8342</v>
      </c>
      <c r="Q1453">
        <f t="shared" si="66"/>
        <v>1</v>
      </c>
      <c r="R1453" s="14">
        <f t="shared" si="67"/>
        <v>41931.959016203706</v>
      </c>
      <c r="S1453" s="14">
        <f t="shared" si="68"/>
        <v>41962.00068287037</v>
      </c>
    </row>
    <row r="1454" spans="1:19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8323</v>
      </c>
      <c r="P1454" t="s">
        <v>8342</v>
      </c>
      <c r="Q1454">
        <f t="shared" si="66"/>
        <v>0</v>
      </c>
      <c r="R1454" s="14">
        <f t="shared" si="67"/>
        <v>41818.703275462962</v>
      </c>
      <c r="S1454" s="14">
        <f t="shared" si="68"/>
        <v>41848.703275462962</v>
      </c>
    </row>
    <row r="1455" spans="1:19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8323</v>
      </c>
      <c r="P1455" t="s">
        <v>8342</v>
      </c>
      <c r="Q1455">
        <f t="shared" si="66"/>
        <v>0</v>
      </c>
      <c r="R1455" s="14">
        <f t="shared" si="67"/>
        <v>42795.696145833332</v>
      </c>
      <c r="S1455" s="14">
        <f t="shared" si="68"/>
        <v>42840.654479166667</v>
      </c>
    </row>
    <row r="1456" spans="1:19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8323</v>
      </c>
      <c r="P1456" t="s">
        <v>8342</v>
      </c>
      <c r="Q1456">
        <f t="shared" si="66"/>
        <v>15</v>
      </c>
      <c r="R1456" s="14">
        <f t="shared" si="67"/>
        <v>42463.866666666669</v>
      </c>
      <c r="S1456" s="14">
        <f t="shared" si="68"/>
        <v>42484.915972222225</v>
      </c>
    </row>
    <row r="1457" spans="1:19" ht="58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8323</v>
      </c>
      <c r="P1457" t="s">
        <v>8342</v>
      </c>
      <c r="Q1457">
        <f t="shared" si="66"/>
        <v>225</v>
      </c>
      <c r="R1457" s="14">
        <f t="shared" si="67"/>
        <v>41832.672685185185</v>
      </c>
      <c r="S1457" s="14">
        <f t="shared" si="68"/>
        <v>41887.568749999999</v>
      </c>
    </row>
    <row r="1458" spans="1:19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8323</v>
      </c>
      <c r="P1458" t="s">
        <v>8342</v>
      </c>
      <c r="Q1458">
        <f t="shared" si="66"/>
        <v>48.33</v>
      </c>
      <c r="R1458" s="14">
        <f t="shared" si="67"/>
        <v>42708.668576388889</v>
      </c>
      <c r="S1458" s="14">
        <f t="shared" si="68"/>
        <v>42738.668576388889</v>
      </c>
    </row>
    <row r="1459" spans="1:19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8323</v>
      </c>
      <c r="P1459" t="s">
        <v>8342</v>
      </c>
      <c r="Q1459">
        <f t="shared" si="66"/>
        <v>0</v>
      </c>
      <c r="R1459" s="14">
        <f t="shared" si="67"/>
        <v>42289.89634259259</v>
      </c>
      <c r="S1459" s="14">
        <f t="shared" si="68"/>
        <v>42319.938009259262</v>
      </c>
    </row>
    <row r="1460" spans="1:19" ht="58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8323</v>
      </c>
      <c r="P1460" t="s">
        <v>8342</v>
      </c>
      <c r="Q1460">
        <f t="shared" si="66"/>
        <v>0</v>
      </c>
      <c r="R1460" s="14">
        <f t="shared" si="67"/>
        <v>41831.705555555556</v>
      </c>
      <c r="S1460" s="14">
        <f t="shared" si="68"/>
        <v>41862.166666666664</v>
      </c>
    </row>
    <row r="1461" spans="1:19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8323</v>
      </c>
      <c r="P1461" t="s">
        <v>8342</v>
      </c>
      <c r="Q1461">
        <f t="shared" si="66"/>
        <v>0</v>
      </c>
      <c r="R1461" s="14">
        <f t="shared" si="67"/>
        <v>42312.204814814817</v>
      </c>
      <c r="S1461" s="14">
        <f t="shared" si="68"/>
        <v>42340.725694444445</v>
      </c>
    </row>
    <row r="1462" spans="1:19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8323</v>
      </c>
      <c r="P1462" t="s">
        <v>8342</v>
      </c>
      <c r="Q1462">
        <f t="shared" si="66"/>
        <v>0</v>
      </c>
      <c r="R1462" s="14">
        <f t="shared" si="67"/>
        <v>41915.896967592591</v>
      </c>
      <c r="S1462" s="14">
        <f t="shared" si="68"/>
        <v>41973.989583333328</v>
      </c>
    </row>
    <row r="1463" spans="1:19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8323</v>
      </c>
      <c r="P1463" t="s">
        <v>8343</v>
      </c>
      <c r="Q1463">
        <f t="shared" si="66"/>
        <v>44.67</v>
      </c>
      <c r="R1463" s="14">
        <f t="shared" si="67"/>
        <v>41899.645300925928</v>
      </c>
      <c r="S1463" s="14">
        <f t="shared" si="68"/>
        <v>41933</v>
      </c>
    </row>
    <row r="1464" spans="1:19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8323</v>
      </c>
      <c r="P1464" t="s">
        <v>8343</v>
      </c>
      <c r="Q1464">
        <f t="shared" si="66"/>
        <v>28.94</v>
      </c>
      <c r="R1464" s="14">
        <f t="shared" si="67"/>
        <v>41344.662858796299</v>
      </c>
      <c r="S1464" s="14">
        <f t="shared" si="68"/>
        <v>41374.662858796299</v>
      </c>
    </row>
    <row r="1465" spans="1:19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8323</v>
      </c>
      <c r="P1465" t="s">
        <v>8343</v>
      </c>
      <c r="Q1465">
        <f t="shared" si="66"/>
        <v>35.44</v>
      </c>
      <c r="R1465" s="14">
        <f t="shared" si="67"/>
        <v>41326.911319444444</v>
      </c>
      <c r="S1465" s="14">
        <f t="shared" si="68"/>
        <v>41371.869652777779</v>
      </c>
    </row>
    <row r="1466" spans="1:19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8323</v>
      </c>
      <c r="P1466" t="s">
        <v>8343</v>
      </c>
      <c r="Q1466">
        <f t="shared" si="66"/>
        <v>34.869999999999997</v>
      </c>
      <c r="R1466" s="14">
        <f t="shared" si="67"/>
        <v>41291.661550925928</v>
      </c>
      <c r="S1466" s="14">
        <f t="shared" si="68"/>
        <v>41321.661550925928</v>
      </c>
    </row>
    <row r="1467" spans="1:19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8323</v>
      </c>
      <c r="P1467" t="s">
        <v>8343</v>
      </c>
      <c r="Q1467">
        <f t="shared" si="66"/>
        <v>52.62</v>
      </c>
      <c r="R1467" s="14">
        <f t="shared" si="67"/>
        <v>40959.734398148146</v>
      </c>
      <c r="S1467" s="14">
        <f t="shared" si="68"/>
        <v>40990.125</v>
      </c>
    </row>
    <row r="1468" spans="1:19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8323</v>
      </c>
      <c r="P1468" t="s">
        <v>8343</v>
      </c>
      <c r="Q1468">
        <f t="shared" si="66"/>
        <v>69.599999999999994</v>
      </c>
      <c r="R1468" s="14">
        <f t="shared" si="67"/>
        <v>42340.172060185185</v>
      </c>
      <c r="S1468" s="14">
        <f t="shared" si="68"/>
        <v>42381.208333333328</v>
      </c>
    </row>
    <row r="1469" spans="1:19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8323</v>
      </c>
      <c r="P1469" t="s">
        <v>8343</v>
      </c>
      <c r="Q1469">
        <f t="shared" si="66"/>
        <v>76.72</v>
      </c>
      <c r="R1469" s="14">
        <f t="shared" si="67"/>
        <v>40933.80190972222</v>
      </c>
      <c r="S1469" s="14">
        <f t="shared" si="68"/>
        <v>40993.760243055556</v>
      </c>
    </row>
    <row r="1470" spans="1:19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8323</v>
      </c>
      <c r="P1470" t="s">
        <v>8343</v>
      </c>
      <c r="Q1470">
        <f t="shared" si="66"/>
        <v>33.19</v>
      </c>
      <c r="R1470" s="14">
        <f t="shared" si="67"/>
        <v>40646.014456018522</v>
      </c>
      <c r="S1470" s="14">
        <f t="shared" si="68"/>
        <v>40706.014456018522</v>
      </c>
    </row>
    <row r="1471" spans="1:19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8323</v>
      </c>
      <c r="P1471" t="s">
        <v>8343</v>
      </c>
      <c r="Q1471">
        <f t="shared" si="66"/>
        <v>149.46</v>
      </c>
      <c r="R1471" s="14">
        <f t="shared" si="67"/>
        <v>41290.598483796297</v>
      </c>
      <c r="S1471" s="14">
        <f t="shared" si="68"/>
        <v>41320.598483796297</v>
      </c>
    </row>
    <row r="1472" spans="1:19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8323</v>
      </c>
      <c r="P1472" t="s">
        <v>8343</v>
      </c>
      <c r="Q1472">
        <f t="shared" si="66"/>
        <v>23.17</v>
      </c>
      <c r="R1472" s="14">
        <f t="shared" si="67"/>
        <v>41250.827118055553</v>
      </c>
      <c r="S1472" s="14">
        <f t="shared" si="68"/>
        <v>41271.827118055553</v>
      </c>
    </row>
    <row r="1473" spans="1:19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8323</v>
      </c>
      <c r="P1473" t="s">
        <v>8343</v>
      </c>
      <c r="Q1473">
        <f t="shared" si="66"/>
        <v>96.88</v>
      </c>
      <c r="R1473" s="14">
        <f t="shared" si="67"/>
        <v>42073.957569444443</v>
      </c>
      <c r="S1473" s="14">
        <f t="shared" si="68"/>
        <v>42103.957569444443</v>
      </c>
    </row>
    <row r="1474" spans="1:19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8323</v>
      </c>
      <c r="P1474" t="s">
        <v>8343</v>
      </c>
      <c r="Q1474">
        <f t="shared" si="66"/>
        <v>103.2</v>
      </c>
      <c r="R1474" s="14">
        <f t="shared" si="67"/>
        <v>41533.542858796296</v>
      </c>
      <c r="S1474" s="14">
        <f t="shared" si="68"/>
        <v>41563.542858796296</v>
      </c>
    </row>
    <row r="1475" spans="1:19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8323</v>
      </c>
      <c r="P1475" t="s">
        <v>8343</v>
      </c>
      <c r="Q1475">
        <f t="shared" ref="Q1475:Q1538" si="69">IFERROR(ROUND(E1475/L1475,2),0)</f>
        <v>38.46</v>
      </c>
      <c r="R1475" s="14">
        <f t="shared" ref="R1475:R1538" si="70">(((J1475/60)/60)/24)+DATE(1970,1,1)</f>
        <v>40939.979618055557</v>
      </c>
      <c r="S1475" s="14">
        <f t="shared" ref="S1475:S1538" si="71">(((I1475/60)/60)/24)+DATE(1970,1,1)</f>
        <v>40969.979618055557</v>
      </c>
    </row>
    <row r="1476" spans="1:19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8323</v>
      </c>
      <c r="P1476" t="s">
        <v>8343</v>
      </c>
      <c r="Q1476">
        <f t="shared" si="69"/>
        <v>44.32</v>
      </c>
      <c r="R1476" s="14">
        <f t="shared" si="70"/>
        <v>41500.727916666663</v>
      </c>
      <c r="S1476" s="14">
        <f t="shared" si="71"/>
        <v>41530.727916666663</v>
      </c>
    </row>
    <row r="1477" spans="1:19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8323</v>
      </c>
      <c r="P1477" t="s">
        <v>8343</v>
      </c>
      <c r="Q1477">
        <f t="shared" si="69"/>
        <v>64.17</v>
      </c>
      <c r="R1477" s="14">
        <f t="shared" si="70"/>
        <v>41960.722951388889</v>
      </c>
      <c r="S1477" s="14">
        <f t="shared" si="71"/>
        <v>41993.207638888889</v>
      </c>
    </row>
    <row r="1478" spans="1:19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8323</v>
      </c>
      <c r="P1478" t="s">
        <v>8343</v>
      </c>
      <c r="Q1478">
        <f t="shared" si="69"/>
        <v>43.33</v>
      </c>
      <c r="R1478" s="14">
        <f t="shared" si="70"/>
        <v>40766.041921296295</v>
      </c>
      <c r="S1478" s="14">
        <f t="shared" si="71"/>
        <v>40796.041921296295</v>
      </c>
    </row>
    <row r="1479" spans="1:19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8323</v>
      </c>
      <c r="P1479" t="s">
        <v>8343</v>
      </c>
      <c r="Q1479">
        <f t="shared" si="69"/>
        <v>90.5</v>
      </c>
      <c r="R1479" s="14">
        <f t="shared" si="70"/>
        <v>40840.615787037037</v>
      </c>
      <c r="S1479" s="14">
        <f t="shared" si="71"/>
        <v>40900.125</v>
      </c>
    </row>
    <row r="1480" spans="1:19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8323</v>
      </c>
      <c r="P1480" t="s">
        <v>8343</v>
      </c>
      <c r="Q1480">
        <f t="shared" si="69"/>
        <v>29.19</v>
      </c>
      <c r="R1480" s="14">
        <f t="shared" si="70"/>
        <v>41394.871678240743</v>
      </c>
      <c r="S1480" s="14">
        <f t="shared" si="71"/>
        <v>41408.871678240743</v>
      </c>
    </row>
    <row r="1481" spans="1:19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8323</v>
      </c>
      <c r="P1481" t="s">
        <v>8343</v>
      </c>
      <c r="Q1481">
        <f t="shared" si="69"/>
        <v>30.96</v>
      </c>
      <c r="R1481" s="14">
        <f t="shared" si="70"/>
        <v>41754.745243055557</v>
      </c>
      <c r="S1481" s="14">
        <f t="shared" si="71"/>
        <v>41769.165972222225</v>
      </c>
    </row>
    <row r="1482" spans="1:19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8323</v>
      </c>
      <c r="P1482" t="s">
        <v>8343</v>
      </c>
      <c r="Q1482">
        <f t="shared" si="69"/>
        <v>92.16</v>
      </c>
      <c r="R1482" s="14">
        <f t="shared" si="70"/>
        <v>41464.934016203704</v>
      </c>
      <c r="S1482" s="14">
        <f t="shared" si="71"/>
        <v>41481.708333333336</v>
      </c>
    </row>
    <row r="1483" spans="1:19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8323</v>
      </c>
      <c r="P1483" t="s">
        <v>8325</v>
      </c>
      <c r="Q1483">
        <f t="shared" si="69"/>
        <v>17.5</v>
      </c>
      <c r="R1483" s="14">
        <f t="shared" si="70"/>
        <v>41550.922974537039</v>
      </c>
      <c r="S1483" s="14">
        <f t="shared" si="71"/>
        <v>41580.922974537039</v>
      </c>
    </row>
    <row r="1484" spans="1:19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8323</v>
      </c>
      <c r="P1484" t="s">
        <v>8325</v>
      </c>
      <c r="Q1484">
        <f t="shared" si="69"/>
        <v>5</v>
      </c>
      <c r="R1484" s="14">
        <f t="shared" si="70"/>
        <v>41136.85805555556</v>
      </c>
      <c r="S1484" s="14">
        <f t="shared" si="71"/>
        <v>41159.32708333333</v>
      </c>
    </row>
    <row r="1485" spans="1:19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8323</v>
      </c>
      <c r="P1485" t="s">
        <v>8325</v>
      </c>
      <c r="Q1485">
        <f t="shared" si="69"/>
        <v>25</v>
      </c>
      <c r="R1485" s="14">
        <f t="shared" si="70"/>
        <v>42548.192997685182</v>
      </c>
      <c r="S1485" s="14">
        <f t="shared" si="71"/>
        <v>42573.192997685182</v>
      </c>
    </row>
    <row r="1486" spans="1:19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8323</v>
      </c>
      <c r="P1486" t="s">
        <v>8325</v>
      </c>
      <c r="Q1486">
        <f t="shared" si="69"/>
        <v>0</v>
      </c>
      <c r="R1486" s="14">
        <f t="shared" si="70"/>
        <v>41053.200960648144</v>
      </c>
      <c r="S1486" s="14">
        <f t="shared" si="71"/>
        <v>41111.618750000001</v>
      </c>
    </row>
    <row r="1487" spans="1:19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8323</v>
      </c>
      <c r="P1487" t="s">
        <v>8325</v>
      </c>
      <c r="Q1487">
        <f t="shared" si="69"/>
        <v>50</v>
      </c>
      <c r="R1487" s="14">
        <f t="shared" si="70"/>
        <v>42130.795983796299</v>
      </c>
      <c r="S1487" s="14">
        <f t="shared" si="71"/>
        <v>42175.795983796299</v>
      </c>
    </row>
    <row r="1488" spans="1:19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8323</v>
      </c>
      <c r="P1488" t="s">
        <v>8325</v>
      </c>
      <c r="Q1488">
        <f t="shared" si="69"/>
        <v>16</v>
      </c>
      <c r="R1488" s="14">
        <f t="shared" si="70"/>
        <v>42032.168530092589</v>
      </c>
      <c r="S1488" s="14">
        <f t="shared" si="71"/>
        <v>42062.168530092589</v>
      </c>
    </row>
    <row r="1489" spans="1:19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8323</v>
      </c>
      <c r="P1489" t="s">
        <v>8325</v>
      </c>
      <c r="Q1489">
        <f t="shared" si="69"/>
        <v>0</v>
      </c>
      <c r="R1489" s="14">
        <f t="shared" si="70"/>
        <v>42554.917488425926</v>
      </c>
      <c r="S1489" s="14">
        <f t="shared" si="71"/>
        <v>42584.917488425926</v>
      </c>
    </row>
    <row r="1490" spans="1:19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8323</v>
      </c>
      <c r="P1490" t="s">
        <v>8325</v>
      </c>
      <c r="Q1490">
        <f t="shared" si="69"/>
        <v>60</v>
      </c>
      <c r="R1490" s="14">
        <f t="shared" si="70"/>
        <v>41614.563194444447</v>
      </c>
      <c r="S1490" s="14">
        <f t="shared" si="71"/>
        <v>41644.563194444447</v>
      </c>
    </row>
    <row r="1491" spans="1:19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8323</v>
      </c>
      <c r="P1491" t="s">
        <v>8325</v>
      </c>
      <c r="Q1491">
        <f t="shared" si="69"/>
        <v>0</v>
      </c>
      <c r="R1491" s="14">
        <f t="shared" si="70"/>
        <v>41198.611712962964</v>
      </c>
      <c r="S1491" s="14">
        <f t="shared" si="71"/>
        <v>41228.653379629628</v>
      </c>
    </row>
    <row r="1492" spans="1:19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8323</v>
      </c>
      <c r="P1492" t="s">
        <v>8325</v>
      </c>
      <c r="Q1492">
        <f t="shared" si="69"/>
        <v>47.11</v>
      </c>
      <c r="R1492" s="14">
        <f t="shared" si="70"/>
        <v>41520.561041666668</v>
      </c>
      <c r="S1492" s="14">
        <f t="shared" si="71"/>
        <v>41549.561041666668</v>
      </c>
    </row>
    <row r="1493" spans="1:19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8323</v>
      </c>
      <c r="P1493" t="s">
        <v>8325</v>
      </c>
      <c r="Q1493">
        <f t="shared" si="69"/>
        <v>100</v>
      </c>
      <c r="R1493" s="14">
        <f t="shared" si="70"/>
        <v>41991.713460648149</v>
      </c>
      <c r="S1493" s="14">
        <f t="shared" si="71"/>
        <v>42050.651388888888</v>
      </c>
    </row>
    <row r="1494" spans="1:19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8323</v>
      </c>
      <c r="P1494" t="s">
        <v>8325</v>
      </c>
      <c r="Q1494">
        <f t="shared" si="69"/>
        <v>15</v>
      </c>
      <c r="R1494" s="14">
        <f t="shared" si="70"/>
        <v>40682.884791666671</v>
      </c>
      <c r="S1494" s="14">
        <f t="shared" si="71"/>
        <v>40712.884791666671</v>
      </c>
    </row>
    <row r="1495" spans="1:19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8323</v>
      </c>
      <c r="P1495" t="s">
        <v>8325</v>
      </c>
      <c r="Q1495">
        <f t="shared" si="69"/>
        <v>0</v>
      </c>
      <c r="R1495" s="14">
        <f t="shared" si="70"/>
        <v>41411.866608796299</v>
      </c>
      <c r="S1495" s="14">
        <f t="shared" si="71"/>
        <v>41441.866608796299</v>
      </c>
    </row>
    <row r="1496" spans="1:19" ht="58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8323</v>
      </c>
      <c r="P1496" t="s">
        <v>8325</v>
      </c>
      <c r="Q1496">
        <f t="shared" si="69"/>
        <v>40.450000000000003</v>
      </c>
      <c r="R1496" s="14">
        <f t="shared" si="70"/>
        <v>42067.722372685181</v>
      </c>
      <c r="S1496" s="14">
        <f t="shared" si="71"/>
        <v>42097.651388888888</v>
      </c>
    </row>
    <row r="1497" spans="1:19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8323</v>
      </c>
      <c r="P1497" t="s">
        <v>8325</v>
      </c>
      <c r="Q1497">
        <f t="shared" si="69"/>
        <v>0</v>
      </c>
      <c r="R1497" s="14">
        <f t="shared" si="70"/>
        <v>40752.789710648147</v>
      </c>
      <c r="S1497" s="14">
        <f t="shared" si="71"/>
        <v>40782.789710648147</v>
      </c>
    </row>
    <row r="1498" spans="1:19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8323</v>
      </c>
      <c r="P1498" t="s">
        <v>8325</v>
      </c>
      <c r="Q1498">
        <f t="shared" si="69"/>
        <v>0</v>
      </c>
      <c r="R1498" s="14">
        <f t="shared" si="70"/>
        <v>41838.475219907406</v>
      </c>
      <c r="S1498" s="14">
        <f t="shared" si="71"/>
        <v>41898.475219907406</v>
      </c>
    </row>
    <row r="1499" spans="1:19" ht="58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8323</v>
      </c>
      <c r="P1499" t="s">
        <v>8325</v>
      </c>
      <c r="Q1499">
        <f t="shared" si="69"/>
        <v>1</v>
      </c>
      <c r="R1499" s="14">
        <f t="shared" si="70"/>
        <v>41444.64261574074</v>
      </c>
      <c r="S1499" s="14">
        <f t="shared" si="71"/>
        <v>41486.821527777778</v>
      </c>
    </row>
    <row r="1500" spans="1:19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8323</v>
      </c>
      <c r="P1500" t="s">
        <v>8325</v>
      </c>
      <c r="Q1500">
        <f t="shared" si="69"/>
        <v>19</v>
      </c>
      <c r="R1500" s="14">
        <f t="shared" si="70"/>
        <v>41840.983541666668</v>
      </c>
      <c r="S1500" s="14">
        <f t="shared" si="71"/>
        <v>41885.983541666668</v>
      </c>
    </row>
    <row r="1501" spans="1:19" ht="58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8323</v>
      </c>
      <c r="P1501" t="s">
        <v>8325</v>
      </c>
      <c r="Q1501">
        <f t="shared" si="69"/>
        <v>5</v>
      </c>
      <c r="R1501" s="14">
        <f t="shared" si="70"/>
        <v>42527.007326388892</v>
      </c>
      <c r="S1501" s="14">
        <f t="shared" si="71"/>
        <v>42587.007326388892</v>
      </c>
    </row>
    <row r="1502" spans="1:19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8323</v>
      </c>
      <c r="P1502" t="s">
        <v>8325</v>
      </c>
      <c r="Q1502">
        <f t="shared" si="69"/>
        <v>46.73</v>
      </c>
      <c r="R1502" s="14">
        <f t="shared" si="70"/>
        <v>41365.904594907406</v>
      </c>
      <c r="S1502" s="14">
        <f t="shared" si="71"/>
        <v>41395.904594907406</v>
      </c>
    </row>
    <row r="1503" spans="1:19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8339</v>
      </c>
      <c r="P1503" t="s">
        <v>8340</v>
      </c>
      <c r="Q1503">
        <f t="shared" si="69"/>
        <v>97.73</v>
      </c>
      <c r="R1503" s="14">
        <f t="shared" si="70"/>
        <v>42163.583599537036</v>
      </c>
      <c r="S1503" s="14">
        <f t="shared" si="71"/>
        <v>42193.583599537036</v>
      </c>
    </row>
    <row r="1504" spans="1:19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8339</v>
      </c>
      <c r="P1504" t="s">
        <v>8340</v>
      </c>
      <c r="Q1504">
        <f t="shared" si="69"/>
        <v>67.84</v>
      </c>
      <c r="R1504" s="14">
        <f t="shared" si="70"/>
        <v>42426.542592592596</v>
      </c>
      <c r="S1504" s="14">
        <f t="shared" si="71"/>
        <v>42454.916666666672</v>
      </c>
    </row>
    <row r="1505" spans="1:19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8339</v>
      </c>
      <c r="P1505" t="s">
        <v>8340</v>
      </c>
      <c r="Q1505">
        <f t="shared" si="69"/>
        <v>56.98</v>
      </c>
      <c r="R1505" s="14">
        <f t="shared" si="70"/>
        <v>42606.347233796296</v>
      </c>
      <c r="S1505" s="14">
        <f t="shared" si="71"/>
        <v>42666.347233796296</v>
      </c>
    </row>
    <row r="1506" spans="1:19" ht="43.5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8339</v>
      </c>
      <c r="P1506" t="s">
        <v>8340</v>
      </c>
      <c r="Q1506">
        <f t="shared" si="69"/>
        <v>67.16</v>
      </c>
      <c r="R1506" s="14">
        <f t="shared" si="70"/>
        <v>41772.657685185186</v>
      </c>
      <c r="S1506" s="14">
        <f t="shared" si="71"/>
        <v>41800.356249999997</v>
      </c>
    </row>
    <row r="1507" spans="1:19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8339</v>
      </c>
      <c r="P1507" t="s">
        <v>8340</v>
      </c>
      <c r="Q1507">
        <f t="shared" si="69"/>
        <v>48.04</v>
      </c>
      <c r="R1507" s="14">
        <f t="shared" si="70"/>
        <v>42414.44332175926</v>
      </c>
      <c r="S1507" s="14">
        <f t="shared" si="71"/>
        <v>42451.834027777775</v>
      </c>
    </row>
    <row r="1508" spans="1:19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8339</v>
      </c>
      <c r="P1508" t="s">
        <v>8340</v>
      </c>
      <c r="Q1508">
        <f t="shared" si="69"/>
        <v>38.86</v>
      </c>
      <c r="R1508" s="14">
        <f t="shared" si="70"/>
        <v>41814.785925925928</v>
      </c>
      <c r="S1508" s="14">
        <f t="shared" si="71"/>
        <v>41844.785925925928</v>
      </c>
    </row>
    <row r="1509" spans="1:19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8339</v>
      </c>
      <c r="P1509" t="s">
        <v>8340</v>
      </c>
      <c r="Q1509">
        <f t="shared" si="69"/>
        <v>78.180000000000007</v>
      </c>
      <c r="R1509" s="14">
        <f t="shared" si="70"/>
        <v>40254.450335648151</v>
      </c>
      <c r="S1509" s="14">
        <f t="shared" si="71"/>
        <v>40313.340277777781</v>
      </c>
    </row>
    <row r="1510" spans="1:19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8339</v>
      </c>
      <c r="P1510" t="s">
        <v>8340</v>
      </c>
      <c r="Q1510">
        <f t="shared" si="69"/>
        <v>97.11</v>
      </c>
      <c r="R1510" s="14">
        <f t="shared" si="70"/>
        <v>41786.614363425928</v>
      </c>
      <c r="S1510" s="14">
        <f t="shared" si="71"/>
        <v>41817.614363425928</v>
      </c>
    </row>
    <row r="1511" spans="1:19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8339</v>
      </c>
      <c r="P1511" t="s">
        <v>8340</v>
      </c>
      <c r="Q1511">
        <f t="shared" si="69"/>
        <v>110.39</v>
      </c>
      <c r="R1511" s="14">
        <f t="shared" si="70"/>
        <v>42751.533391203702</v>
      </c>
      <c r="S1511" s="14">
        <f t="shared" si="71"/>
        <v>42780.957638888889</v>
      </c>
    </row>
    <row r="1512" spans="1:19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8339</v>
      </c>
      <c r="P1512" t="s">
        <v>8340</v>
      </c>
      <c r="Q1512">
        <f t="shared" si="69"/>
        <v>39.92</v>
      </c>
      <c r="R1512" s="14">
        <f t="shared" si="70"/>
        <v>41809.385162037033</v>
      </c>
      <c r="S1512" s="14">
        <f t="shared" si="71"/>
        <v>41839.385162037033</v>
      </c>
    </row>
    <row r="1513" spans="1:19" ht="58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8339</v>
      </c>
      <c r="P1513" t="s">
        <v>8340</v>
      </c>
      <c r="Q1513">
        <f t="shared" si="69"/>
        <v>75.98</v>
      </c>
      <c r="R1513" s="14">
        <f t="shared" si="70"/>
        <v>42296.583379629628</v>
      </c>
      <c r="S1513" s="14">
        <f t="shared" si="71"/>
        <v>42326.625046296293</v>
      </c>
    </row>
    <row r="1514" spans="1:19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8339</v>
      </c>
      <c r="P1514" t="s">
        <v>8340</v>
      </c>
      <c r="Q1514">
        <f t="shared" si="69"/>
        <v>58.38</v>
      </c>
      <c r="R1514" s="14">
        <f t="shared" si="70"/>
        <v>42741.684479166666</v>
      </c>
      <c r="S1514" s="14">
        <f t="shared" si="71"/>
        <v>42771.684479166666</v>
      </c>
    </row>
    <row r="1515" spans="1:19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8339</v>
      </c>
      <c r="P1515" t="s">
        <v>8340</v>
      </c>
      <c r="Q1515">
        <f t="shared" si="69"/>
        <v>55.82</v>
      </c>
      <c r="R1515" s="14">
        <f t="shared" si="70"/>
        <v>41806.637337962966</v>
      </c>
      <c r="S1515" s="14">
        <f t="shared" si="71"/>
        <v>41836.637337962966</v>
      </c>
    </row>
    <row r="1516" spans="1:19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8339</v>
      </c>
      <c r="P1516" t="s">
        <v>8340</v>
      </c>
      <c r="Q1516">
        <f t="shared" si="69"/>
        <v>151.24</v>
      </c>
      <c r="R1516" s="14">
        <f t="shared" si="70"/>
        <v>42234.597685185188</v>
      </c>
      <c r="S1516" s="14">
        <f t="shared" si="71"/>
        <v>42274.597685185188</v>
      </c>
    </row>
    <row r="1517" spans="1:19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8339</v>
      </c>
      <c r="P1517" t="s">
        <v>8340</v>
      </c>
      <c r="Q1517">
        <f t="shared" si="69"/>
        <v>849.67</v>
      </c>
      <c r="R1517" s="14">
        <f t="shared" si="70"/>
        <v>42415.253437499996</v>
      </c>
      <c r="S1517" s="14">
        <f t="shared" si="71"/>
        <v>42445.211770833332</v>
      </c>
    </row>
    <row r="1518" spans="1:19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8339</v>
      </c>
      <c r="P1518" t="s">
        <v>8340</v>
      </c>
      <c r="Q1518">
        <f t="shared" si="69"/>
        <v>159.24</v>
      </c>
      <c r="R1518" s="14">
        <f t="shared" si="70"/>
        <v>42619.466342592597</v>
      </c>
      <c r="S1518" s="14">
        <f t="shared" si="71"/>
        <v>42649.583333333328</v>
      </c>
    </row>
    <row r="1519" spans="1:19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8339</v>
      </c>
      <c r="P1519" t="s">
        <v>8340</v>
      </c>
      <c r="Q1519">
        <f t="shared" si="69"/>
        <v>39.51</v>
      </c>
      <c r="R1519" s="14">
        <f t="shared" si="70"/>
        <v>41948.56658564815</v>
      </c>
      <c r="S1519" s="14">
        <f t="shared" si="71"/>
        <v>41979.25</v>
      </c>
    </row>
    <row r="1520" spans="1:19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8339</v>
      </c>
      <c r="P1520" t="s">
        <v>8340</v>
      </c>
      <c r="Q1520">
        <f t="shared" si="69"/>
        <v>130.53</v>
      </c>
      <c r="R1520" s="14">
        <f t="shared" si="70"/>
        <v>41760.8200462963</v>
      </c>
      <c r="S1520" s="14">
        <f t="shared" si="71"/>
        <v>41790.8200462963</v>
      </c>
    </row>
    <row r="1521" spans="1:19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8339</v>
      </c>
      <c r="P1521" t="s">
        <v>8340</v>
      </c>
      <c r="Q1521">
        <f t="shared" si="69"/>
        <v>64.16</v>
      </c>
      <c r="R1521" s="14">
        <f t="shared" si="70"/>
        <v>41782.741701388892</v>
      </c>
      <c r="S1521" s="14">
        <f t="shared" si="71"/>
        <v>41810.915972222225</v>
      </c>
    </row>
    <row r="1522" spans="1:19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8339</v>
      </c>
      <c r="P1522" t="s">
        <v>8340</v>
      </c>
      <c r="Q1522">
        <f t="shared" si="69"/>
        <v>111.53</v>
      </c>
      <c r="R1522" s="14">
        <f t="shared" si="70"/>
        <v>41955.857789351852</v>
      </c>
      <c r="S1522" s="14">
        <f t="shared" si="71"/>
        <v>41992.166666666672</v>
      </c>
    </row>
    <row r="1523" spans="1:19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8339</v>
      </c>
      <c r="P1523" t="s">
        <v>8340</v>
      </c>
      <c r="Q1523">
        <f t="shared" si="69"/>
        <v>170.45</v>
      </c>
      <c r="R1523" s="14">
        <f t="shared" si="70"/>
        <v>42493.167719907404</v>
      </c>
      <c r="S1523" s="14">
        <f t="shared" si="71"/>
        <v>42528.167719907404</v>
      </c>
    </row>
    <row r="1524" spans="1:19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8339</v>
      </c>
      <c r="P1524" t="s">
        <v>8340</v>
      </c>
      <c r="Q1524">
        <f t="shared" si="69"/>
        <v>133.74</v>
      </c>
      <c r="R1524" s="14">
        <f t="shared" si="70"/>
        <v>41899.830312500002</v>
      </c>
      <c r="S1524" s="14">
        <f t="shared" si="71"/>
        <v>41929.830312500002</v>
      </c>
    </row>
    <row r="1525" spans="1:19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8339</v>
      </c>
      <c r="P1525" t="s">
        <v>8340</v>
      </c>
      <c r="Q1525">
        <f t="shared" si="69"/>
        <v>95.83</v>
      </c>
      <c r="R1525" s="14">
        <f t="shared" si="70"/>
        <v>41964.751342592594</v>
      </c>
      <c r="S1525" s="14">
        <f t="shared" si="71"/>
        <v>41996</v>
      </c>
    </row>
    <row r="1526" spans="1:19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8339</v>
      </c>
      <c r="P1526" t="s">
        <v>8340</v>
      </c>
      <c r="Q1526">
        <f t="shared" si="69"/>
        <v>221.79</v>
      </c>
      <c r="R1526" s="14">
        <f t="shared" si="70"/>
        <v>42756.501041666663</v>
      </c>
      <c r="S1526" s="14">
        <f t="shared" si="71"/>
        <v>42786.501041666663</v>
      </c>
    </row>
    <row r="1527" spans="1:19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8339</v>
      </c>
      <c r="P1527" t="s">
        <v>8340</v>
      </c>
      <c r="Q1527">
        <f t="shared" si="69"/>
        <v>32.32</v>
      </c>
      <c r="R1527" s="14">
        <f t="shared" si="70"/>
        <v>42570.702986111108</v>
      </c>
      <c r="S1527" s="14">
        <f t="shared" si="71"/>
        <v>42600.702986111108</v>
      </c>
    </row>
    <row r="1528" spans="1:19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8339</v>
      </c>
      <c r="P1528" t="s">
        <v>8340</v>
      </c>
      <c r="Q1528">
        <f t="shared" si="69"/>
        <v>98.84</v>
      </c>
      <c r="R1528" s="14">
        <f t="shared" si="70"/>
        <v>42339.276006944448</v>
      </c>
      <c r="S1528" s="14">
        <f t="shared" si="71"/>
        <v>42388.276006944448</v>
      </c>
    </row>
    <row r="1529" spans="1:19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8339</v>
      </c>
      <c r="P1529" t="s">
        <v>8340</v>
      </c>
      <c r="Q1529">
        <f t="shared" si="69"/>
        <v>55.22</v>
      </c>
      <c r="R1529" s="14">
        <f t="shared" si="70"/>
        <v>42780.600532407407</v>
      </c>
      <c r="S1529" s="14">
        <f t="shared" si="71"/>
        <v>42808.558865740735</v>
      </c>
    </row>
    <row r="1530" spans="1:19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8339</v>
      </c>
      <c r="P1530" t="s">
        <v>8340</v>
      </c>
      <c r="Q1530">
        <f t="shared" si="69"/>
        <v>52.79</v>
      </c>
      <c r="R1530" s="14">
        <f t="shared" si="70"/>
        <v>42736.732893518521</v>
      </c>
      <c r="S1530" s="14">
        <f t="shared" si="71"/>
        <v>42767</v>
      </c>
    </row>
    <row r="1531" spans="1:19" ht="43.5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8339</v>
      </c>
      <c r="P1531" t="s">
        <v>8340</v>
      </c>
      <c r="Q1531">
        <f t="shared" si="69"/>
        <v>135.66999999999999</v>
      </c>
      <c r="R1531" s="14">
        <f t="shared" si="70"/>
        <v>42052.628703703704</v>
      </c>
      <c r="S1531" s="14">
        <f t="shared" si="71"/>
        <v>42082.587037037039</v>
      </c>
    </row>
    <row r="1532" spans="1:19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8339</v>
      </c>
      <c r="P1532" t="s">
        <v>8340</v>
      </c>
      <c r="Q1532">
        <f t="shared" si="69"/>
        <v>53.99</v>
      </c>
      <c r="R1532" s="14">
        <f t="shared" si="70"/>
        <v>42275.767303240747</v>
      </c>
      <c r="S1532" s="14">
        <f t="shared" si="71"/>
        <v>42300.767303240747</v>
      </c>
    </row>
    <row r="1533" spans="1:19" ht="58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8339</v>
      </c>
      <c r="P1533" t="s">
        <v>8340</v>
      </c>
      <c r="Q1533">
        <f t="shared" si="69"/>
        <v>56.64</v>
      </c>
      <c r="R1533" s="14">
        <f t="shared" si="70"/>
        <v>41941.802384259259</v>
      </c>
      <c r="S1533" s="14">
        <f t="shared" si="71"/>
        <v>41974.125</v>
      </c>
    </row>
    <row r="1534" spans="1:19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8339</v>
      </c>
      <c r="P1534" t="s">
        <v>8340</v>
      </c>
      <c r="Q1534">
        <f t="shared" si="69"/>
        <v>82.32</v>
      </c>
      <c r="R1534" s="14">
        <f t="shared" si="70"/>
        <v>42391.475289351853</v>
      </c>
      <c r="S1534" s="14">
        <f t="shared" si="71"/>
        <v>42415.625</v>
      </c>
    </row>
    <row r="1535" spans="1:19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8339</v>
      </c>
      <c r="P1535" t="s">
        <v>8340</v>
      </c>
      <c r="Q1535">
        <f t="shared" si="69"/>
        <v>88.26</v>
      </c>
      <c r="R1535" s="14">
        <f t="shared" si="70"/>
        <v>42443.00204861111</v>
      </c>
      <c r="S1535" s="14">
        <f t="shared" si="71"/>
        <v>42492.165972222225</v>
      </c>
    </row>
    <row r="1536" spans="1:19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8339</v>
      </c>
      <c r="P1536" t="s">
        <v>8340</v>
      </c>
      <c r="Q1536">
        <f t="shared" si="69"/>
        <v>84.91</v>
      </c>
      <c r="R1536" s="14">
        <f t="shared" si="70"/>
        <v>42221.67432870371</v>
      </c>
      <c r="S1536" s="14">
        <f t="shared" si="71"/>
        <v>42251.67432870371</v>
      </c>
    </row>
    <row r="1537" spans="1:19" ht="58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8339</v>
      </c>
      <c r="P1537" t="s">
        <v>8340</v>
      </c>
      <c r="Q1537">
        <f t="shared" si="69"/>
        <v>48.15</v>
      </c>
      <c r="R1537" s="14">
        <f t="shared" si="70"/>
        <v>42484.829062500001</v>
      </c>
      <c r="S1537" s="14">
        <f t="shared" si="71"/>
        <v>42513.916666666672</v>
      </c>
    </row>
    <row r="1538" spans="1:19" ht="58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8339</v>
      </c>
      <c r="P1538" t="s">
        <v>8340</v>
      </c>
      <c r="Q1538">
        <f t="shared" si="69"/>
        <v>66.02</v>
      </c>
      <c r="R1538" s="14">
        <f t="shared" si="70"/>
        <v>42213.802199074074</v>
      </c>
      <c r="S1538" s="14">
        <f t="shared" si="71"/>
        <v>42243.802199074074</v>
      </c>
    </row>
    <row r="1539" spans="1:19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8339</v>
      </c>
      <c r="P1539" t="s">
        <v>8340</v>
      </c>
      <c r="Q1539">
        <f t="shared" ref="Q1539:Q1602" si="72">IFERROR(ROUND(E1539/L1539,2),0)</f>
        <v>96.38</v>
      </c>
      <c r="R1539" s="14">
        <f t="shared" ref="R1539:R1602" si="73">(((J1539/60)/60)/24)+DATE(1970,1,1)</f>
        <v>42552.315127314811</v>
      </c>
      <c r="S1539" s="14">
        <f t="shared" ref="S1539:S1602" si="74">(((I1539/60)/60)/24)+DATE(1970,1,1)</f>
        <v>42588.75</v>
      </c>
    </row>
    <row r="1540" spans="1:19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8339</v>
      </c>
      <c r="P1540" t="s">
        <v>8340</v>
      </c>
      <c r="Q1540">
        <f t="shared" si="72"/>
        <v>156.16999999999999</v>
      </c>
      <c r="R1540" s="14">
        <f t="shared" si="73"/>
        <v>41981.782060185185</v>
      </c>
      <c r="S1540" s="14">
        <f t="shared" si="74"/>
        <v>42026.782060185185</v>
      </c>
    </row>
    <row r="1541" spans="1:19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8339</v>
      </c>
      <c r="P1541" t="s">
        <v>8340</v>
      </c>
      <c r="Q1541">
        <f t="shared" si="72"/>
        <v>95.76</v>
      </c>
      <c r="R1541" s="14">
        <f t="shared" si="73"/>
        <v>42705.919201388882</v>
      </c>
      <c r="S1541" s="14">
        <f t="shared" si="74"/>
        <v>42738.919201388882</v>
      </c>
    </row>
    <row r="1542" spans="1:19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8339</v>
      </c>
      <c r="P1542" t="s">
        <v>8340</v>
      </c>
      <c r="Q1542">
        <f t="shared" si="72"/>
        <v>180.41</v>
      </c>
      <c r="R1542" s="14">
        <f t="shared" si="73"/>
        <v>41939.00712962963</v>
      </c>
      <c r="S1542" s="14">
        <f t="shared" si="74"/>
        <v>41969.052083333328</v>
      </c>
    </row>
    <row r="1543" spans="1:19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8339</v>
      </c>
      <c r="P1543" t="s">
        <v>8344</v>
      </c>
      <c r="Q1543">
        <f t="shared" si="72"/>
        <v>3</v>
      </c>
      <c r="R1543" s="14">
        <f t="shared" si="73"/>
        <v>41974.712245370371</v>
      </c>
      <c r="S1543" s="14">
        <f t="shared" si="74"/>
        <v>42004.712245370371</v>
      </c>
    </row>
    <row r="1544" spans="1:19" ht="58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8339</v>
      </c>
      <c r="P1544" t="s">
        <v>8344</v>
      </c>
      <c r="Q1544">
        <f t="shared" si="72"/>
        <v>20</v>
      </c>
      <c r="R1544" s="14">
        <f t="shared" si="73"/>
        <v>42170.996527777781</v>
      </c>
      <c r="S1544" s="14">
        <f t="shared" si="74"/>
        <v>42185.996527777781</v>
      </c>
    </row>
    <row r="1545" spans="1:19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8339</v>
      </c>
      <c r="P1545" t="s">
        <v>8344</v>
      </c>
      <c r="Q1545">
        <f t="shared" si="72"/>
        <v>10</v>
      </c>
      <c r="R1545" s="14">
        <f t="shared" si="73"/>
        <v>41935.509652777779</v>
      </c>
      <c r="S1545" s="14">
        <f t="shared" si="74"/>
        <v>41965.551319444443</v>
      </c>
    </row>
    <row r="1546" spans="1:19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8339</v>
      </c>
      <c r="P1546" t="s">
        <v>8344</v>
      </c>
      <c r="Q1546">
        <f t="shared" si="72"/>
        <v>0</v>
      </c>
      <c r="R1546" s="14">
        <f t="shared" si="73"/>
        <v>42053.051203703704</v>
      </c>
      <c r="S1546" s="14">
        <f t="shared" si="74"/>
        <v>42095.012499999997</v>
      </c>
    </row>
    <row r="1547" spans="1:19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8339</v>
      </c>
      <c r="P1547" t="s">
        <v>8344</v>
      </c>
      <c r="Q1547">
        <f t="shared" si="72"/>
        <v>1</v>
      </c>
      <c r="R1547" s="14">
        <f t="shared" si="73"/>
        <v>42031.884652777779</v>
      </c>
      <c r="S1547" s="14">
        <f t="shared" si="74"/>
        <v>42065.886111111111</v>
      </c>
    </row>
    <row r="1548" spans="1:19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8339</v>
      </c>
      <c r="P1548" t="s">
        <v>8344</v>
      </c>
      <c r="Q1548">
        <f t="shared" si="72"/>
        <v>26.27</v>
      </c>
      <c r="R1548" s="14">
        <f t="shared" si="73"/>
        <v>41839.212951388887</v>
      </c>
      <c r="S1548" s="14">
        <f t="shared" si="74"/>
        <v>41899.212951388887</v>
      </c>
    </row>
    <row r="1549" spans="1:19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8339</v>
      </c>
      <c r="P1549" t="s">
        <v>8344</v>
      </c>
      <c r="Q1549">
        <f t="shared" si="72"/>
        <v>0</v>
      </c>
      <c r="R1549" s="14">
        <f t="shared" si="73"/>
        <v>42782.426875000005</v>
      </c>
      <c r="S1549" s="14">
        <f t="shared" si="74"/>
        <v>42789.426875000005</v>
      </c>
    </row>
    <row r="1550" spans="1:19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8339</v>
      </c>
      <c r="P1550" t="s">
        <v>8344</v>
      </c>
      <c r="Q1550">
        <f t="shared" si="72"/>
        <v>60</v>
      </c>
      <c r="R1550" s="14">
        <f t="shared" si="73"/>
        <v>42286.88217592593</v>
      </c>
      <c r="S1550" s="14">
        <f t="shared" si="74"/>
        <v>42316.923842592587</v>
      </c>
    </row>
    <row r="1551" spans="1:19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8339</v>
      </c>
      <c r="P1551" t="s">
        <v>8344</v>
      </c>
      <c r="Q1551">
        <f t="shared" si="72"/>
        <v>28.33</v>
      </c>
      <c r="R1551" s="14">
        <f t="shared" si="73"/>
        <v>42281.136099537034</v>
      </c>
      <c r="S1551" s="14">
        <f t="shared" si="74"/>
        <v>42311.177766203706</v>
      </c>
    </row>
    <row r="1552" spans="1:19" ht="58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8339</v>
      </c>
      <c r="P1552" t="s">
        <v>8344</v>
      </c>
      <c r="Q1552">
        <f t="shared" si="72"/>
        <v>14.43</v>
      </c>
      <c r="R1552" s="14">
        <f t="shared" si="73"/>
        <v>42472.449467592596</v>
      </c>
      <c r="S1552" s="14">
        <f t="shared" si="74"/>
        <v>42502.449467592596</v>
      </c>
    </row>
    <row r="1553" spans="1:19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8339</v>
      </c>
      <c r="P1553" t="s">
        <v>8344</v>
      </c>
      <c r="Q1553">
        <f t="shared" si="72"/>
        <v>0</v>
      </c>
      <c r="R1553" s="14">
        <f t="shared" si="73"/>
        <v>42121.824525462958</v>
      </c>
      <c r="S1553" s="14">
        <f t="shared" si="74"/>
        <v>42151.824525462958</v>
      </c>
    </row>
    <row r="1554" spans="1:19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8339</v>
      </c>
      <c r="P1554" t="s">
        <v>8344</v>
      </c>
      <c r="Q1554">
        <f t="shared" si="72"/>
        <v>132.19</v>
      </c>
      <c r="R1554" s="14">
        <f t="shared" si="73"/>
        <v>41892.688750000001</v>
      </c>
      <c r="S1554" s="14">
        <f t="shared" si="74"/>
        <v>41913.165972222225</v>
      </c>
    </row>
    <row r="1555" spans="1:19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8339</v>
      </c>
      <c r="P1555" t="s">
        <v>8344</v>
      </c>
      <c r="Q1555">
        <f t="shared" si="72"/>
        <v>0</v>
      </c>
      <c r="R1555" s="14">
        <f t="shared" si="73"/>
        <v>42219.282951388886</v>
      </c>
      <c r="S1555" s="14">
        <f t="shared" si="74"/>
        <v>42249.282951388886</v>
      </c>
    </row>
    <row r="1556" spans="1:19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8339</v>
      </c>
      <c r="P1556" t="s">
        <v>8344</v>
      </c>
      <c r="Q1556">
        <f t="shared" si="72"/>
        <v>0</v>
      </c>
      <c r="R1556" s="14">
        <f t="shared" si="73"/>
        <v>42188.252199074079</v>
      </c>
      <c r="S1556" s="14">
        <f t="shared" si="74"/>
        <v>42218.252199074079</v>
      </c>
    </row>
    <row r="1557" spans="1:19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8339</v>
      </c>
      <c r="P1557" t="s">
        <v>8344</v>
      </c>
      <c r="Q1557">
        <f t="shared" si="72"/>
        <v>0</v>
      </c>
      <c r="R1557" s="14">
        <f t="shared" si="73"/>
        <v>42241.613796296297</v>
      </c>
      <c r="S1557" s="14">
        <f t="shared" si="74"/>
        <v>42264.708333333328</v>
      </c>
    </row>
    <row r="1558" spans="1:19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8339</v>
      </c>
      <c r="P1558" t="s">
        <v>8344</v>
      </c>
      <c r="Q1558">
        <f t="shared" si="72"/>
        <v>56.42</v>
      </c>
      <c r="R1558" s="14">
        <f t="shared" si="73"/>
        <v>42525.153055555551</v>
      </c>
      <c r="S1558" s="14">
        <f t="shared" si="74"/>
        <v>42555.153055555551</v>
      </c>
    </row>
    <row r="1559" spans="1:19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8339</v>
      </c>
      <c r="P1559" t="s">
        <v>8344</v>
      </c>
      <c r="Q1559">
        <f t="shared" si="72"/>
        <v>100</v>
      </c>
      <c r="R1559" s="14">
        <f t="shared" si="73"/>
        <v>41871.65315972222</v>
      </c>
      <c r="S1559" s="14">
        <f t="shared" si="74"/>
        <v>41902.65315972222</v>
      </c>
    </row>
    <row r="1560" spans="1:19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8339</v>
      </c>
      <c r="P1560" t="s">
        <v>8344</v>
      </c>
      <c r="Q1560">
        <f t="shared" si="72"/>
        <v>11.67</v>
      </c>
      <c r="R1560" s="14">
        <f t="shared" si="73"/>
        <v>42185.397673611107</v>
      </c>
      <c r="S1560" s="14">
        <f t="shared" si="74"/>
        <v>42244.508333333331</v>
      </c>
    </row>
    <row r="1561" spans="1:19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8339</v>
      </c>
      <c r="P1561" t="s">
        <v>8344</v>
      </c>
      <c r="Q1561">
        <f t="shared" si="72"/>
        <v>50</v>
      </c>
      <c r="R1561" s="14">
        <f t="shared" si="73"/>
        <v>42108.05322916666</v>
      </c>
      <c r="S1561" s="14">
        <f t="shared" si="74"/>
        <v>42123.05322916666</v>
      </c>
    </row>
    <row r="1562" spans="1:19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8339</v>
      </c>
      <c r="P1562" t="s">
        <v>8344</v>
      </c>
      <c r="Q1562">
        <f t="shared" si="72"/>
        <v>23.5</v>
      </c>
      <c r="R1562" s="14">
        <f t="shared" si="73"/>
        <v>41936.020752314813</v>
      </c>
      <c r="S1562" s="14">
        <f t="shared" si="74"/>
        <v>41956.062418981484</v>
      </c>
    </row>
    <row r="1563" spans="1:19" ht="58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8323</v>
      </c>
      <c r="P1563" t="s">
        <v>8345</v>
      </c>
      <c r="Q1563">
        <f t="shared" si="72"/>
        <v>67</v>
      </c>
      <c r="R1563" s="14">
        <f t="shared" si="73"/>
        <v>41555.041701388887</v>
      </c>
      <c r="S1563" s="14">
        <f t="shared" si="74"/>
        <v>41585.083368055559</v>
      </c>
    </row>
    <row r="1564" spans="1:19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8323</v>
      </c>
      <c r="P1564" t="s">
        <v>8345</v>
      </c>
      <c r="Q1564">
        <f t="shared" si="72"/>
        <v>0</v>
      </c>
      <c r="R1564" s="14">
        <f t="shared" si="73"/>
        <v>40079.566157407404</v>
      </c>
      <c r="S1564" s="14">
        <f t="shared" si="74"/>
        <v>40149.034722222219</v>
      </c>
    </row>
    <row r="1565" spans="1:19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8323</v>
      </c>
      <c r="P1565" t="s">
        <v>8345</v>
      </c>
      <c r="Q1565">
        <f t="shared" si="72"/>
        <v>42.5</v>
      </c>
      <c r="R1565" s="14">
        <f t="shared" si="73"/>
        <v>41652.742488425924</v>
      </c>
      <c r="S1565" s="14">
        <f t="shared" si="74"/>
        <v>41712.700821759259</v>
      </c>
    </row>
    <row r="1566" spans="1:19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8323</v>
      </c>
      <c r="P1566" t="s">
        <v>8345</v>
      </c>
      <c r="Q1566">
        <f t="shared" si="72"/>
        <v>10</v>
      </c>
      <c r="R1566" s="14">
        <f t="shared" si="73"/>
        <v>42121.367002314815</v>
      </c>
      <c r="S1566" s="14">
        <f t="shared" si="74"/>
        <v>42152.836805555555</v>
      </c>
    </row>
    <row r="1567" spans="1:19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8323</v>
      </c>
      <c r="P1567" t="s">
        <v>8345</v>
      </c>
      <c r="Q1567">
        <f t="shared" si="72"/>
        <v>100</v>
      </c>
      <c r="R1567" s="14">
        <f t="shared" si="73"/>
        <v>40672.729872685188</v>
      </c>
      <c r="S1567" s="14">
        <f t="shared" si="74"/>
        <v>40702.729872685188</v>
      </c>
    </row>
    <row r="1568" spans="1:19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8323</v>
      </c>
      <c r="P1568" t="s">
        <v>8345</v>
      </c>
      <c r="Q1568">
        <f t="shared" si="72"/>
        <v>108.05</v>
      </c>
      <c r="R1568" s="14">
        <f t="shared" si="73"/>
        <v>42549.916712962964</v>
      </c>
      <c r="S1568" s="14">
        <f t="shared" si="74"/>
        <v>42578.916666666672</v>
      </c>
    </row>
    <row r="1569" spans="1:19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8323</v>
      </c>
      <c r="P1569" t="s">
        <v>8345</v>
      </c>
      <c r="Q1569">
        <f t="shared" si="72"/>
        <v>26.92</v>
      </c>
      <c r="R1569" s="14">
        <f t="shared" si="73"/>
        <v>41671.936863425923</v>
      </c>
      <c r="S1569" s="14">
        <f t="shared" si="74"/>
        <v>41687</v>
      </c>
    </row>
    <row r="1570" spans="1:19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8323</v>
      </c>
      <c r="P1570" t="s">
        <v>8345</v>
      </c>
      <c r="Q1570">
        <f t="shared" si="72"/>
        <v>155</v>
      </c>
      <c r="R1570" s="14">
        <f t="shared" si="73"/>
        <v>41962.062326388885</v>
      </c>
      <c r="S1570" s="14">
        <f t="shared" si="74"/>
        <v>41997.062326388885</v>
      </c>
    </row>
    <row r="1571" spans="1:19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8323</v>
      </c>
      <c r="P1571" t="s">
        <v>8345</v>
      </c>
      <c r="Q1571">
        <f t="shared" si="72"/>
        <v>0</v>
      </c>
      <c r="R1571" s="14">
        <f t="shared" si="73"/>
        <v>41389.679560185185</v>
      </c>
      <c r="S1571" s="14">
        <f t="shared" si="74"/>
        <v>41419.679560185185</v>
      </c>
    </row>
    <row r="1572" spans="1:19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8323</v>
      </c>
      <c r="P1572" t="s">
        <v>8345</v>
      </c>
      <c r="Q1572">
        <f t="shared" si="72"/>
        <v>47.77</v>
      </c>
      <c r="R1572" s="14">
        <f t="shared" si="73"/>
        <v>42438.813449074078</v>
      </c>
      <c r="S1572" s="14">
        <f t="shared" si="74"/>
        <v>42468.771782407406</v>
      </c>
    </row>
    <row r="1573" spans="1:19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8323</v>
      </c>
      <c r="P1573" t="s">
        <v>8345</v>
      </c>
      <c r="Q1573">
        <f t="shared" si="72"/>
        <v>20</v>
      </c>
      <c r="R1573" s="14">
        <f t="shared" si="73"/>
        <v>42144.769479166673</v>
      </c>
      <c r="S1573" s="14">
        <f t="shared" si="74"/>
        <v>42174.769479166673</v>
      </c>
    </row>
    <row r="1574" spans="1:19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8323</v>
      </c>
      <c r="P1574" t="s">
        <v>8345</v>
      </c>
      <c r="Q1574">
        <f t="shared" si="72"/>
        <v>41.67</v>
      </c>
      <c r="R1574" s="14">
        <f t="shared" si="73"/>
        <v>42404.033090277779</v>
      </c>
      <c r="S1574" s="14">
        <f t="shared" si="74"/>
        <v>42428.999305555553</v>
      </c>
    </row>
    <row r="1575" spans="1:19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8323</v>
      </c>
      <c r="P1575" t="s">
        <v>8345</v>
      </c>
      <c r="Q1575">
        <f t="shared" si="72"/>
        <v>74.33</v>
      </c>
      <c r="R1575" s="14">
        <f t="shared" si="73"/>
        <v>42786.000023148154</v>
      </c>
      <c r="S1575" s="14">
        <f t="shared" si="74"/>
        <v>42826.165972222225</v>
      </c>
    </row>
    <row r="1576" spans="1:19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8323</v>
      </c>
      <c r="P1576" t="s">
        <v>8345</v>
      </c>
      <c r="Q1576">
        <f t="shared" si="72"/>
        <v>84.33</v>
      </c>
      <c r="R1576" s="14">
        <f t="shared" si="73"/>
        <v>42017.927418981482</v>
      </c>
      <c r="S1576" s="14">
        <f t="shared" si="74"/>
        <v>42052.927418981482</v>
      </c>
    </row>
    <row r="1577" spans="1:19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8323</v>
      </c>
      <c r="P1577" t="s">
        <v>8345</v>
      </c>
      <c r="Q1577">
        <f t="shared" si="72"/>
        <v>65.459999999999994</v>
      </c>
      <c r="R1577" s="14">
        <f t="shared" si="73"/>
        <v>41799.524259259262</v>
      </c>
      <c r="S1577" s="14">
        <f t="shared" si="74"/>
        <v>41829.524259259262</v>
      </c>
    </row>
    <row r="1578" spans="1:19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8323</v>
      </c>
      <c r="P1578" t="s">
        <v>8345</v>
      </c>
      <c r="Q1578">
        <f t="shared" si="72"/>
        <v>65</v>
      </c>
      <c r="R1578" s="14">
        <f t="shared" si="73"/>
        <v>42140.879259259258</v>
      </c>
      <c r="S1578" s="14">
        <f t="shared" si="74"/>
        <v>42185.879259259258</v>
      </c>
    </row>
    <row r="1579" spans="1:19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8323</v>
      </c>
      <c r="P1579" t="s">
        <v>8345</v>
      </c>
      <c r="Q1579">
        <f t="shared" si="72"/>
        <v>27.5</v>
      </c>
      <c r="R1579" s="14">
        <f t="shared" si="73"/>
        <v>41054.847777777781</v>
      </c>
      <c r="S1579" s="14">
        <f t="shared" si="74"/>
        <v>41114.847777777781</v>
      </c>
    </row>
    <row r="1580" spans="1:19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8323</v>
      </c>
      <c r="P1580" t="s">
        <v>8345</v>
      </c>
      <c r="Q1580">
        <f t="shared" si="72"/>
        <v>51.25</v>
      </c>
      <c r="R1580" s="14">
        <f t="shared" si="73"/>
        <v>40399.065868055557</v>
      </c>
      <c r="S1580" s="14">
        <f t="shared" si="74"/>
        <v>40423.083333333336</v>
      </c>
    </row>
    <row r="1581" spans="1:19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8323</v>
      </c>
      <c r="P1581" t="s">
        <v>8345</v>
      </c>
      <c r="Q1581">
        <f t="shared" si="72"/>
        <v>14</v>
      </c>
      <c r="R1581" s="14">
        <f t="shared" si="73"/>
        <v>41481.996423611112</v>
      </c>
      <c r="S1581" s="14">
        <f t="shared" si="74"/>
        <v>41514.996423611112</v>
      </c>
    </row>
    <row r="1582" spans="1:19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8323</v>
      </c>
      <c r="P1582" t="s">
        <v>8345</v>
      </c>
      <c r="Q1582">
        <f t="shared" si="72"/>
        <v>0</v>
      </c>
      <c r="R1582" s="14">
        <f t="shared" si="73"/>
        <v>40990.050069444449</v>
      </c>
      <c r="S1582" s="14">
        <f t="shared" si="74"/>
        <v>41050.050069444449</v>
      </c>
    </row>
    <row r="1583" spans="1:19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8339</v>
      </c>
      <c r="P1583" t="s">
        <v>8346</v>
      </c>
      <c r="Q1583">
        <f t="shared" si="72"/>
        <v>5</v>
      </c>
      <c r="R1583" s="14">
        <f t="shared" si="73"/>
        <v>42325.448958333334</v>
      </c>
      <c r="S1583" s="14">
        <f t="shared" si="74"/>
        <v>42357.448958333334</v>
      </c>
    </row>
    <row r="1584" spans="1:19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8339</v>
      </c>
      <c r="P1584" t="s">
        <v>8346</v>
      </c>
      <c r="Q1584">
        <f t="shared" si="72"/>
        <v>31</v>
      </c>
      <c r="R1584" s="14">
        <f t="shared" si="73"/>
        <v>42246.789965277778</v>
      </c>
      <c r="S1584" s="14">
        <f t="shared" si="74"/>
        <v>42303.888888888891</v>
      </c>
    </row>
    <row r="1585" spans="1:19" ht="58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8339</v>
      </c>
      <c r="P1585" t="s">
        <v>8346</v>
      </c>
      <c r="Q1585">
        <f t="shared" si="72"/>
        <v>15</v>
      </c>
      <c r="R1585" s="14">
        <f t="shared" si="73"/>
        <v>41877.904988425929</v>
      </c>
      <c r="S1585" s="14">
        <f t="shared" si="74"/>
        <v>41907.904988425929</v>
      </c>
    </row>
    <row r="1586" spans="1:19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8339</v>
      </c>
      <c r="P1586" t="s">
        <v>8346</v>
      </c>
      <c r="Q1586">
        <f t="shared" si="72"/>
        <v>0</v>
      </c>
      <c r="R1586" s="14">
        <f t="shared" si="73"/>
        <v>41779.649317129632</v>
      </c>
      <c r="S1586" s="14">
        <f t="shared" si="74"/>
        <v>41789.649317129632</v>
      </c>
    </row>
    <row r="1587" spans="1:19" ht="58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8339</v>
      </c>
      <c r="P1587" t="s">
        <v>8346</v>
      </c>
      <c r="Q1587">
        <f t="shared" si="72"/>
        <v>131.66999999999999</v>
      </c>
      <c r="R1587" s="14">
        <f t="shared" si="73"/>
        <v>42707.895462962959</v>
      </c>
      <c r="S1587" s="14">
        <f t="shared" si="74"/>
        <v>42729.458333333328</v>
      </c>
    </row>
    <row r="1588" spans="1:19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8339</v>
      </c>
      <c r="P1588" t="s">
        <v>8346</v>
      </c>
      <c r="Q1588">
        <f t="shared" si="72"/>
        <v>0</v>
      </c>
      <c r="R1588" s="14">
        <f t="shared" si="73"/>
        <v>42069.104421296302</v>
      </c>
      <c r="S1588" s="14">
        <f t="shared" si="74"/>
        <v>42099.062754629631</v>
      </c>
    </row>
    <row r="1589" spans="1:19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8339</v>
      </c>
      <c r="P1589" t="s">
        <v>8346</v>
      </c>
      <c r="Q1589">
        <f t="shared" si="72"/>
        <v>1</v>
      </c>
      <c r="R1589" s="14">
        <f t="shared" si="73"/>
        <v>41956.950983796298</v>
      </c>
      <c r="S1589" s="14">
        <f t="shared" si="74"/>
        <v>41986.950983796298</v>
      </c>
    </row>
    <row r="1590" spans="1:19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8339</v>
      </c>
      <c r="P1590" t="s">
        <v>8346</v>
      </c>
      <c r="Q1590">
        <f t="shared" si="72"/>
        <v>0</v>
      </c>
      <c r="R1590" s="14">
        <f t="shared" si="73"/>
        <v>42005.24998842593</v>
      </c>
      <c r="S1590" s="14">
        <f t="shared" si="74"/>
        <v>42035.841666666667</v>
      </c>
    </row>
    <row r="1591" spans="1:19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8339</v>
      </c>
      <c r="P1591" t="s">
        <v>8346</v>
      </c>
      <c r="Q1591">
        <f t="shared" si="72"/>
        <v>0</v>
      </c>
      <c r="R1591" s="14">
        <f t="shared" si="73"/>
        <v>42256.984791666662</v>
      </c>
      <c r="S1591" s="14">
        <f t="shared" si="74"/>
        <v>42286.984791666662</v>
      </c>
    </row>
    <row r="1592" spans="1:19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8339</v>
      </c>
      <c r="P1592" t="s">
        <v>8346</v>
      </c>
      <c r="Q1592">
        <f t="shared" si="72"/>
        <v>510</v>
      </c>
      <c r="R1592" s="14">
        <f t="shared" si="73"/>
        <v>42240.857222222221</v>
      </c>
      <c r="S1592" s="14">
        <f t="shared" si="74"/>
        <v>42270.857222222221</v>
      </c>
    </row>
    <row r="1593" spans="1:19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8339</v>
      </c>
      <c r="P1593" t="s">
        <v>8346</v>
      </c>
      <c r="Q1593">
        <f t="shared" si="72"/>
        <v>44.48</v>
      </c>
      <c r="R1593" s="14">
        <f t="shared" si="73"/>
        <v>42433.726168981477</v>
      </c>
      <c r="S1593" s="14">
        <f t="shared" si="74"/>
        <v>42463.68450231482</v>
      </c>
    </row>
    <row r="1594" spans="1:19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8339</v>
      </c>
      <c r="P1594" t="s">
        <v>8346</v>
      </c>
      <c r="Q1594">
        <f t="shared" si="72"/>
        <v>0</v>
      </c>
      <c r="R1594" s="14">
        <f t="shared" si="73"/>
        <v>42046.072743055556</v>
      </c>
      <c r="S1594" s="14">
        <f t="shared" si="74"/>
        <v>42091.031076388885</v>
      </c>
    </row>
    <row r="1595" spans="1:19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8339</v>
      </c>
      <c r="P1595" t="s">
        <v>8346</v>
      </c>
      <c r="Q1595">
        <f t="shared" si="72"/>
        <v>1</v>
      </c>
      <c r="R1595" s="14">
        <f t="shared" si="73"/>
        <v>42033.845543981486</v>
      </c>
      <c r="S1595" s="14">
        <f t="shared" si="74"/>
        <v>42063.845543981486</v>
      </c>
    </row>
    <row r="1596" spans="1:19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8339</v>
      </c>
      <c r="P1596" t="s">
        <v>8346</v>
      </c>
      <c r="Q1596">
        <f t="shared" si="72"/>
        <v>20.5</v>
      </c>
      <c r="R1596" s="14">
        <f t="shared" si="73"/>
        <v>42445.712754629625</v>
      </c>
      <c r="S1596" s="14">
        <f t="shared" si="74"/>
        <v>42505.681249999994</v>
      </c>
    </row>
    <row r="1597" spans="1:19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8339</v>
      </c>
      <c r="P1597" t="s">
        <v>8346</v>
      </c>
      <c r="Q1597">
        <f t="shared" si="72"/>
        <v>40</v>
      </c>
      <c r="R1597" s="14">
        <f t="shared" si="73"/>
        <v>41780.050092592595</v>
      </c>
      <c r="S1597" s="14">
        <f t="shared" si="74"/>
        <v>41808.842361111114</v>
      </c>
    </row>
    <row r="1598" spans="1:19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8339</v>
      </c>
      <c r="P1598" t="s">
        <v>8346</v>
      </c>
      <c r="Q1598">
        <f t="shared" si="72"/>
        <v>25</v>
      </c>
      <c r="R1598" s="14">
        <f t="shared" si="73"/>
        <v>41941.430196759262</v>
      </c>
      <c r="S1598" s="14">
        <f t="shared" si="74"/>
        <v>41986.471863425926</v>
      </c>
    </row>
    <row r="1599" spans="1:19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8339</v>
      </c>
      <c r="P1599" t="s">
        <v>8346</v>
      </c>
      <c r="Q1599">
        <f t="shared" si="72"/>
        <v>0</v>
      </c>
      <c r="R1599" s="14">
        <f t="shared" si="73"/>
        <v>42603.354131944448</v>
      </c>
      <c r="S1599" s="14">
        <f t="shared" si="74"/>
        <v>42633.354131944448</v>
      </c>
    </row>
    <row r="1600" spans="1:19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8339</v>
      </c>
      <c r="P1600" t="s">
        <v>8346</v>
      </c>
      <c r="Q1600">
        <f t="shared" si="72"/>
        <v>1</v>
      </c>
      <c r="R1600" s="14">
        <f t="shared" si="73"/>
        <v>42151.667337962965</v>
      </c>
      <c r="S1600" s="14">
        <f t="shared" si="74"/>
        <v>42211.667337962965</v>
      </c>
    </row>
    <row r="1601" spans="1:19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8339</v>
      </c>
      <c r="P1601" t="s">
        <v>8346</v>
      </c>
      <c r="Q1601">
        <f t="shared" si="72"/>
        <v>0</v>
      </c>
      <c r="R1601" s="14">
        <f t="shared" si="73"/>
        <v>42438.53907407407</v>
      </c>
      <c r="S1601" s="14">
        <f t="shared" si="74"/>
        <v>42468.497407407413</v>
      </c>
    </row>
    <row r="1602" spans="1:19" ht="58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8339</v>
      </c>
      <c r="P1602" t="s">
        <v>8346</v>
      </c>
      <c r="Q1602">
        <f t="shared" si="72"/>
        <v>40.78</v>
      </c>
      <c r="R1602" s="14">
        <f t="shared" si="73"/>
        <v>41791.057314814818</v>
      </c>
      <c r="S1602" s="14">
        <f t="shared" si="74"/>
        <v>41835.21597222222</v>
      </c>
    </row>
    <row r="1603" spans="1:19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8326</v>
      </c>
      <c r="P1603" t="s">
        <v>8327</v>
      </c>
      <c r="Q1603">
        <f t="shared" ref="Q1603:Q1666" si="75">IFERROR(ROUND(E1603/L1603,2),0)</f>
        <v>48.33</v>
      </c>
      <c r="R1603" s="14">
        <f t="shared" ref="R1603:R1666" si="76">(((J1603/60)/60)/24)+DATE(1970,1,1)</f>
        <v>40638.092974537038</v>
      </c>
      <c r="S1603" s="14">
        <f t="shared" ref="S1603:S1666" si="77">(((I1603/60)/60)/24)+DATE(1970,1,1)</f>
        <v>40668.092974537038</v>
      </c>
    </row>
    <row r="1604" spans="1:19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8326</v>
      </c>
      <c r="P1604" t="s">
        <v>8327</v>
      </c>
      <c r="Q1604">
        <f t="shared" si="75"/>
        <v>46.95</v>
      </c>
      <c r="R1604" s="14">
        <f t="shared" si="76"/>
        <v>40788.297650462962</v>
      </c>
      <c r="S1604" s="14">
        <f t="shared" si="77"/>
        <v>40830.958333333336</v>
      </c>
    </row>
    <row r="1605" spans="1:19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8326</v>
      </c>
      <c r="P1605" t="s">
        <v>8327</v>
      </c>
      <c r="Q1605">
        <f t="shared" si="75"/>
        <v>66.69</v>
      </c>
      <c r="R1605" s="14">
        <f t="shared" si="76"/>
        <v>40876.169664351852</v>
      </c>
      <c r="S1605" s="14">
        <f t="shared" si="77"/>
        <v>40936.169664351852</v>
      </c>
    </row>
    <row r="1606" spans="1:19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8326</v>
      </c>
      <c r="P1606" t="s">
        <v>8327</v>
      </c>
      <c r="Q1606">
        <f t="shared" si="75"/>
        <v>48.84</v>
      </c>
      <c r="R1606" s="14">
        <f t="shared" si="76"/>
        <v>40945.845312500001</v>
      </c>
      <c r="S1606" s="14">
        <f t="shared" si="77"/>
        <v>40985.80364583333</v>
      </c>
    </row>
    <row r="1607" spans="1:19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8326</v>
      </c>
      <c r="P1607" t="s">
        <v>8327</v>
      </c>
      <c r="Q1607">
        <f t="shared" si="75"/>
        <v>137.31</v>
      </c>
      <c r="R1607" s="14">
        <f t="shared" si="76"/>
        <v>40747.012881944444</v>
      </c>
      <c r="S1607" s="14">
        <f t="shared" si="77"/>
        <v>40756.291666666664</v>
      </c>
    </row>
    <row r="1608" spans="1:19" ht="58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8326</v>
      </c>
      <c r="P1608" t="s">
        <v>8327</v>
      </c>
      <c r="Q1608">
        <f t="shared" si="75"/>
        <v>87.83</v>
      </c>
      <c r="R1608" s="14">
        <f t="shared" si="76"/>
        <v>40536.111550925925</v>
      </c>
      <c r="S1608" s="14">
        <f t="shared" si="77"/>
        <v>40626.069884259261</v>
      </c>
    </row>
    <row r="1609" spans="1:19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8326</v>
      </c>
      <c r="P1609" t="s">
        <v>8327</v>
      </c>
      <c r="Q1609">
        <f t="shared" si="75"/>
        <v>70.790000000000006</v>
      </c>
      <c r="R1609" s="14">
        <f t="shared" si="76"/>
        <v>41053.80846064815</v>
      </c>
      <c r="S1609" s="14">
        <f t="shared" si="77"/>
        <v>41074.80846064815</v>
      </c>
    </row>
    <row r="1610" spans="1:19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8326</v>
      </c>
      <c r="P1610" t="s">
        <v>8327</v>
      </c>
      <c r="Q1610">
        <f t="shared" si="75"/>
        <v>52.83</v>
      </c>
      <c r="R1610" s="14">
        <f t="shared" si="76"/>
        <v>41607.83085648148</v>
      </c>
      <c r="S1610" s="14">
        <f t="shared" si="77"/>
        <v>41640.226388888892</v>
      </c>
    </row>
    <row r="1611" spans="1:19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8326</v>
      </c>
      <c r="P1611" t="s">
        <v>8327</v>
      </c>
      <c r="Q1611">
        <f t="shared" si="75"/>
        <v>443.75</v>
      </c>
      <c r="R1611" s="14">
        <f t="shared" si="76"/>
        <v>40796.001261574071</v>
      </c>
      <c r="S1611" s="14">
        <f t="shared" si="77"/>
        <v>40849.333333333336</v>
      </c>
    </row>
    <row r="1612" spans="1:19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8326</v>
      </c>
      <c r="P1612" t="s">
        <v>8327</v>
      </c>
      <c r="Q1612">
        <f t="shared" si="75"/>
        <v>48.54</v>
      </c>
      <c r="R1612" s="14">
        <f t="shared" si="76"/>
        <v>41228.924884259257</v>
      </c>
      <c r="S1612" s="14">
        <f t="shared" si="77"/>
        <v>41258.924884259257</v>
      </c>
    </row>
    <row r="1613" spans="1:19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8326</v>
      </c>
      <c r="P1613" t="s">
        <v>8327</v>
      </c>
      <c r="Q1613">
        <f t="shared" si="75"/>
        <v>37.07</v>
      </c>
      <c r="R1613" s="14">
        <f t="shared" si="76"/>
        <v>41409.00037037037</v>
      </c>
      <c r="S1613" s="14">
        <f t="shared" si="77"/>
        <v>41430.00037037037</v>
      </c>
    </row>
    <row r="1614" spans="1:19" ht="43.5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8326</v>
      </c>
      <c r="P1614" t="s">
        <v>8327</v>
      </c>
      <c r="Q1614">
        <f t="shared" si="75"/>
        <v>50</v>
      </c>
      <c r="R1614" s="14">
        <f t="shared" si="76"/>
        <v>41246.874814814815</v>
      </c>
      <c r="S1614" s="14">
        <f t="shared" si="77"/>
        <v>41276.874814814815</v>
      </c>
    </row>
    <row r="1615" spans="1:19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8326</v>
      </c>
      <c r="P1615" t="s">
        <v>8327</v>
      </c>
      <c r="Q1615">
        <f t="shared" si="75"/>
        <v>39.04</v>
      </c>
      <c r="R1615" s="14">
        <f t="shared" si="76"/>
        <v>41082.069467592592</v>
      </c>
      <c r="S1615" s="14">
        <f t="shared" si="77"/>
        <v>41112.069467592592</v>
      </c>
    </row>
    <row r="1616" spans="1:19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8326</v>
      </c>
      <c r="P1616" t="s">
        <v>8327</v>
      </c>
      <c r="Q1616">
        <f t="shared" si="75"/>
        <v>66.69</v>
      </c>
      <c r="R1616" s="14">
        <f t="shared" si="76"/>
        <v>41794.981122685182</v>
      </c>
      <c r="S1616" s="14">
        <f t="shared" si="77"/>
        <v>41854.708333333336</v>
      </c>
    </row>
    <row r="1617" spans="1:19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8326</v>
      </c>
      <c r="P1617" t="s">
        <v>8327</v>
      </c>
      <c r="Q1617">
        <f t="shared" si="75"/>
        <v>67.13</v>
      </c>
      <c r="R1617" s="14">
        <f t="shared" si="76"/>
        <v>40845.050879629627</v>
      </c>
      <c r="S1617" s="14">
        <f t="shared" si="77"/>
        <v>40890.092546296299</v>
      </c>
    </row>
    <row r="1618" spans="1:19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8326</v>
      </c>
      <c r="P1618" t="s">
        <v>8327</v>
      </c>
      <c r="Q1618">
        <f t="shared" si="75"/>
        <v>66.37</v>
      </c>
      <c r="R1618" s="14">
        <f t="shared" si="76"/>
        <v>41194.715520833335</v>
      </c>
      <c r="S1618" s="14">
        <f t="shared" si="77"/>
        <v>41235.916666666664</v>
      </c>
    </row>
    <row r="1619" spans="1:19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8326</v>
      </c>
      <c r="P1619" t="s">
        <v>8327</v>
      </c>
      <c r="Q1619">
        <f t="shared" si="75"/>
        <v>64.62</v>
      </c>
      <c r="R1619" s="14">
        <f t="shared" si="76"/>
        <v>41546.664212962962</v>
      </c>
      <c r="S1619" s="14">
        <f t="shared" si="77"/>
        <v>41579.791666666664</v>
      </c>
    </row>
    <row r="1620" spans="1:19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8326</v>
      </c>
      <c r="P1620" t="s">
        <v>8327</v>
      </c>
      <c r="Q1620">
        <f t="shared" si="75"/>
        <v>58.37</v>
      </c>
      <c r="R1620" s="14">
        <f t="shared" si="76"/>
        <v>41301.654340277775</v>
      </c>
      <c r="S1620" s="14">
        <f t="shared" si="77"/>
        <v>41341.654340277775</v>
      </c>
    </row>
    <row r="1621" spans="1:19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8326</v>
      </c>
      <c r="P1621" t="s">
        <v>8327</v>
      </c>
      <c r="Q1621">
        <f t="shared" si="75"/>
        <v>86.96</v>
      </c>
      <c r="R1621" s="14">
        <f t="shared" si="76"/>
        <v>41876.18618055556</v>
      </c>
      <c r="S1621" s="14">
        <f t="shared" si="77"/>
        <v>41897.18618055556</v>
      </c>
    </row>
    <row r="1622" spans="1:19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8326</v>
      </c>
      <c r="P1622" t="s">
        <v>8327</v>
      </c>
      <c r="Q1622">
        <f t="shared" si="75"/>
        <v>66.47</v>
      </c>
      <c r="R1622" s="14">
        <f t="shared" si="76"/>
        <v>41321.339583333334</v>
      </c>
      <c r="S1622" s="14">
        <f t="shared" si="77"/>
        <v>41328.339583333334</v>
      </c>
    </row>
    <row r="1623" spans="1:19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8326</v>
      </c>
      <c r="P1623" t="s">
        <v>8327</v>
      </c>
      <c r="Q1623">
        <f t="shared" si="75"/>
        <v>163.78</v>
      </c>
      <c r="R1623" s="14">
        <f t="shared" si="76"/>
        <v>41003.60665509259</v>
      </c>
      <c r="S1623" s="14">
        <f t="shared" si="77"/>
        <v>41057.165972222225</v>
      </c>
    </row>
    <row r="1624" spans="1:19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8326</v>
      </c>
      <c r="P1624" t="s">
        <v>8327</v>
      </c>
      <c r="Q1624">
        <f t="shared" si="75"/>
        <v>107.98</v>
      </c>
      <c r="R1624" s="14">
        <f t="shared" si="76"/>
        <v>41950.29483796296</v>
      </c>
      <c r="S1624" s="14">
        <f t="shared" si="77"/>
        <v>41990.332638888889</v>
      </c>
    </row>
    <row r="1625" spans="1:19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8326</v>
      </c>
      <c r="P1625" t="s">
        <v>8327</v>
      </c>
      <c r="Q1625">
        <f t="shared" si="75"/>
        <v>42.11</v>
      </c>
      <c r="R1625" s="14">
        <f t="shared" si="76"/>
        <v>41453.688530092593</v>
      </c>
      <c r="S1625" s="14">
        <f t="shared" si="77"/>
        <v>41513.688530092593</v>
      </c>
    </row>
    <row r="1626" spans="1:19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8326</v>
      </c>
      <c r="P1626" t="s">
        <v>8327</v>
      </c>
      <c r="Q1626">
        <f t="shared" si="75"/>
        <v>47.2</v>
      </c>
      <c r="R1626" s="14">
        <f t="shared" si="76"/>
        <v>41243.367303240739</v>
      </c>
      <c r="S1626" s="14">
        <f t="shared" si="77"/>
        <v>41283.367303240739</v>
      </c>
    </row>
    <row r="1627" spans="1:19" ht="58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8326</v>
      </c>
      <c r="P1627" t="s">
        <v>8327</v>
      </c>
      <c r="Q1627">
        <f t="shared" si="75"/>
        <v>112.02</v>
      </c>
      <c r="R1627" s="14">
        <f t="shared" si="76"/>
        <v>41135.699687500004</v>
      </c>
      <c r="S1627" s="14">
        <f t="shared" si="77"/>
        <v>41163.699687500004</v>
      </c>
    </row>
    <row r="1628" spans="1:19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8326</v>
      </c>
      <c r="P1628" t="s">
        <v>8327</v>
      </c>
      <c r="Q1628">
        <f t="shared" si="75"/>
        <v>74.95</v>
      </c>
      <c r="R1628" s="14">
        <f t="shared" si="76"/>
        <v>41579.847997685189</v>
      </c>
      <c r="S1628" s="14">
        <f t="shared" si="77"/>
        <v>41609.889664351853</v>
      </c>
    </row>
    <row r="1629" spans="1:19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8326</v>
      </c>
      <c r="P1629" t="s">
        <v>8327</v>
      </c>
      <c r="Q1629">
        <f t="shared" si="75"/>
        <v>61.58</v>
      </c>
      <c r="R1629" s="14">
        <f t="shared" si="76"/>
        <v>41205.707048611112</v>
      </c>
      <c r="S1629" s="14">
        <f t="shared" si="77"/>
        <v>41239.207638888889</v>
      </c>
    </row>
    <row r="1630" spans="1:19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8326</v>
      </c>
      <c r="P1630" t="s">
        <v>8327</v>
      </c>
      <c r="Q1630">
        <f t="shared" si="75"/>
        <v>45.88</v>
      </c>
      <c r="R1630" s="14">
        <f t="shared" si="76"/>
        <v>41774.737060185187</v>
      </c>
      <c r="S1630" s="14">
        <f t="shared" si="77"/>
        <v>41807.737060185187</v>
      </c>
    </row>
    <row r="1631" spans="1:19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8326</v>
      </c>
      <c r="P1631" t="s">
        <v>8327</v>
      </c>
      <c r="Q1631">
        <f t="shared" si="75"/>
        <v>75.849999999999994</v>
      </c>
      <c r="R1631" s="14">
        <f t="shared" si="76"/>
        <v>41645.867280092592</v>
      </c>
      <c r="S1631" s="14">
        <f t="shared" si="77"/>
        <v>41690.867280092592</v>
      </c>
    </row>
    <row r="1632" spans="1:19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8326</v>
      </c>
      <c r="P1632" t="s">
        <v>8327</v>
      </c>
      <c r="Q1632">
        <f t="shared" si="75"/>
        <v>84.21</v>
      </c>
      <c r="R1632" s="14">
        <f t="shared" si="76"/>
        <v>40939.837673611109</v>
      </c>
      <c r="S1632" s="14">
        <f t="shared" si="77"/>
        <v>40970.290972222225</v>
      </c>
    </row>
    <row r="1633" spans="1:19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8326</v>
      </c>
      <c r="P1633" t="s">
        <v>8327</v>
      </c>
      <c r="Q1633">
        <f t="shared" si="75"/>
        <v>117.23</v>
      </c>
      <c r="R1633" s="14">
        <f t="shared" si="76"/>
        <v>41164.859502314815</v>
      </c>
      <c r="S1633" s="14">
        <f t="shared" si="77"/>
        <v>41194.859502314815</v>
      </c>
    </row>
    <row r="1634" spans="1:19" ht="58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8326</v>
      </c>
      <c r="P1634" t="s">
        <v>8327</v>
      </c>
      <c r="Q1634">
        <f t="shared" si="75"/>
        <v>86.49</v>
      </c>
      <c r="R1634" s="14">
        <f t="shared" si="76"/>
        <v>40750.340902777774</v>
      </c>
      <c r="S1634" s="14">
        <f t="shared" si="77"/>
        <v>40810.340902777774</v>
      </c>
    </row>
    <row r="1635" spans="1:19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8326</v>
      </c>
      <c r="P1635" t="s">
        <v>8327</v>
      </c>
      <c r="Q1635">
        <f t="shared" si="75"/>
        <v>172.41</v>
      </c>
      <c r="R1635" s="14">
        <f t="shared" si="76"/>
        <v>40896.883750000001</v>
      </c>
      <c r="S1635" s="14">
        <f t="shared" si="77"/>
        <v>40924.208333333336</v>
      </c>
    </row>
    <row r="1636" spans="1:19" ht="43.5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8326</v>
      </c>
      <c r="P1636" t="s">
        <v>8327</v>
      </c>
      <c r="Q1636">
        <f t="shared" si="75"/>
        <v>62.81</v>
      </c>
      <c r="R1636" s="14">
        <f t="shared" si="76"/>
        <v>40658.189826388887</v>
      </c>
      <c r="S1636" s="14">
        <f t="shared" si="77"/>
        <v>40696.249305555553</v>
      </c>
    </row>
    <row r="1637" spans="1:19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8326</v>
      </c>
      <c r="P1637" t="s">
        <v>8327</v>
      </c>
      <c r="Q1637">
        <f t="shared" si="75"/>
        <v>67.73</v>
      </c>
      <c r="R1637" s="14">
        <f t="shared" si="76"/>
        <v>42502.868761574078</v>
      </c>
      <c r="S1637" s="14">
        <f t="shared" si="77"/>
        <v>42562.868761574078</v>
      </c>
    </row>
    <row r="1638" spans="1:19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8326</v>
      </c>
      <c r="P1638" t="s">
        <v>8327</v>
      </c>
      <c r="Q1638">
        <f t="shared" si="75"/>
        <v>53.56</v>
      </c>
      <c r="R1638" s="14">
        <f t="shared" si="76"/>
        <v>40663.08666666667</v>
      </c>
      <c r="S1638" s="14">
        <f t="shared" si="77"/>
        <v>40706.166666666664</v>
      </c>
    </row>
    <row r="1639" spans="1:19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8326</v>
      </c>
      <c r="P1639" t="s">
        <v>8327</v>
      </c>
      <c r="Q1639">
        <f t="shared" si="75"/>
        <v>34.6</v>
      </c>
      <c r="R1639" s="14">
        <f t="shared" si="76"/>
        <v>40122.751620370371</v>
      </c>
      <c r="S1639" s="14">
        <f t="shared" si="77"/>
        <v>40178.98541666667</v>
      </c>
    </row>
    <row r="1640" spans="1:19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8326</v>
      </c>
      <c r="P1640" t="s">
        <v>8327</v>
      </c>
      <c r="Q1640">
        <f t="shared" si="75"/>
        <v>38.89</v>
      </c>
      <c r="R1640" s="14">
        <f t="shared" si="76"/>
        <v>41288.68712962963</v>
      </c>
      <c r="S1640" s="14">
        <f t="shared" si="77"/>
        <v>41333.892361111109</v>
      </c>
    </row>
    <row r="1641" spans="1:19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8326</v>
      </c>
      <c r="P1641" t="s">
        <v>8327</v>
      </c>
      <c r="Q1641">
        <f t="shared" si="75"/>
        <v>94.74</v>
      </c>
      <c r="R1641" s="14">
        <f t="shared" si="76"/>
        <v>40941.652372685188</v>
      </c>
      <c r="S1641" s="14">
        <f t="shared" si="77"/>
        <v>40971.652372685188</v>
      </c>
    </row>
    <row r="1642" spans="1:19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8326</v>
      </c>
      <c r="P1642" t="s">
        <v>8327</v>
      </c>
      <c r="Q1642">
        <f t="shared" si="75"/>
        <v>39.97</v>
      </c>
      <c r="R1642" s="14">
        <f t="shared" si="76"/>
        <v>40379.23096064815</v>
      </c>
      <c r="S1642" s="14">
        <f t="shared" si="77"/>
        <v>40393.082638888889</v>
      </c>
    </row>
    <row r="1643" spans="1:19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8326</v>
      </c>
      <c r="P1643" t="s">
        <v>8347</v>
      </c>
      <c r="Q1643">
        <f t="shared" si="75"/>
        <v>97.5</v>
      </c>
      <c r="R1643" s="14">
        <f t="shared" si="76"/>
        <v>41962.596574074079</v>
      </c>
      <c r="S1643" s="14">
        <f t="shared" si="77"/>
        <v>41992.596574074079</v>
      </c>
    </row>
    <row r="1644" spans="1:19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8326</v>
      </c>
      <c r="P1644" t="s">
        <v>8347</v>
      </c>
      <c r="Q1644">
        <f t="shared" si="75"/>
        <v>42.86</v>
      </c>
      <c r="R1644" s="14">
        <f t="shared" si="76"/>
        <v>40688.024618055555</v>
      </c>
      <c r="S1644" s="14">
        <f t="shared" si="77"/>
        <v>40708.024618055555</v>
      </c>
    </row>
    <row r="1645" spans="1:19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8326</v>
      </c>
      <c r="P1645" t="s">
        <v>8347</v>
      </c>
      <c r="Q1645">
        <f t="shared" si="75"/>
        <v>168.51</v>
      </c>
      <c r="R1645" s="14">
        <f t="shared" si="76"/>
        <v>41146.824212962965</v>
      </c>
      <c r="S1645" s="14">
        <f t="shared" si="77"/>
        <v>41176.824212962965</v>
      </c>
    </row>
    <row r="1646" spans="1:19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8326</v>
      </c>
      <c r="P1646" t="s">
        <v>8347</v>
      </c>
      <c r="Q1646">
        <f t="shared" si="75"/>
        <v>85.55</v>
      </c>
      <c r="R1646" s="14">
        <f t="shared" si="76"/>
        <v>41175.05972222222</v>
      </c>
      <c r="S1646" s="14">
        <f t="shared" si="77"/>
        <v>41235.101388888892</v>
      </c>
    </row>
    <row r="1647" spans="1:19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8326</v>
      </c>
      <c r="P1647" t="s">
        <v>8347</v>
      </c>
      <c r="Q1647">
        <f t="shared" si="75"/>
        <v>554</v>
      </c>
      <c r="R1647" s="14">
        <f t="shared" si="76"/>
        <v>41521.617361111108</v>
      </c>
      <c r="S1647" s="14">
        <f t="shared" si="77"/>
        <v>41535.617361111108</v>
      </c>
    </row>
    <row r="1648" spans="1:19" ht="58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8326</v>
      </c>
      <c r="P1648" t="s">
        <v>8347</v>
      </c>
      <c r="Q1648">
        <f t="shared" si="75"/>
        <v>26.55</v>
      </c>
      <c r="R1648" s="14">
        <f t="shared" si="76"/>
        <v>41833.450266203705</v>
      </c>
      <c r="S1648" s="14">
        <f t="shared" si="77"/>
        <v>41865.757638888892</v>
      </c>
    </row>
    <row r="1649" spans="1:19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8326</v>
      </c>
      <c r="P1649" t="s">
        <v>8347</v>
      </c>
      <c r="Q1649">
        <f t="shared" si="75"/>
        <v>113.83</v>
      </c>
      <c r="R1649" s="14">
        <f t="shared" si="76"/>
        <v>41039.409456018519</v>
      </c>
      <c r="S1649" s="14">
        <f t="shared" si="77"/>
        <v>41069.409456018519</v>
      </c>
    </row>
    <row r="1650" spans="1:19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8326</v>
      </c>
      <c r="P1650" t="s">
        <v>8347</v>
      </c>
      <c r="Q1650">
        <f t="shared" si="75"/>
        <v>32.01</v>
      </c>
      <c r="R1650" s="14">
        <f t="shared" si="76"/>
        <v>40592.704652777778</v>
      </c>
      <c r="S1650" s="14">
        <f t="shared" si="77"/>
        <v>40622.662986111114</v>
      </c>
    </row>
    <row r="1651" spans="1:19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8326</v>
      </c>
      <c r="P1651" t="s">
        <v>8347</v>
      </c>
      <c r="Q1651">
        <f t="shared" si="75"/>
        <v>47.19</v>
      </c>
      <c r="R1651" s="14">
        <f t="shared" si="76"/>
        <v>41737.684664351851</v>
      </c>
      <c r="S1651" s="14">
        <f t="shared" si="77"/>
        <v>41782.684664351851</v>
      </c>
    </row>
    <row r="1652" spans="1:19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8326</v>
      </c>
      <c r="P1652" t="s">
        <v>8347</v>
      </c>
      <c r="Q1652">
        <f t="shared" si="75"/>
        <v>88.47</v>
      </c>
      <c r="R1652" s="14">
        <f t="shared" si="76"/>
        <v>41526.435613425929</v>
      </c>
      <c r="S1652" s="14">
        <f t="shared" si="77"/>
        <v>41556.435613425929</v>
      </c>
    </row>
    <row r="1653" spans="1:19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8326</v>
      </c>
      <c r="P1653" t="s">
        <v>8347</v>
      </c>
      <c r="Q1653">
        <f t="shared" si="75"/>
        <v>100.75</v>
      </c>
      <c r="R1653" s="14">
        <f t="shared" si="76"/>
        <v>40625.900694444441</v>
      </c>
      <c r="S1653" s="14">
        <f t="shared" si="77"/>
        <v>40659.290972222225</v>
      </c>
    </row>
    <row r="1654" spans="1:19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8326</v>
      </c>
      <c r="P1654" t="s">
        <v>8347</v>
      </c>
      <c r="Q1654">
        <f t="shared" si="75"/>
        <v>64.709999999999994</v>
      </c>
      <c r="R1654" s="14">
        <f t="shared" si="76"/>
        <v>41572.492974537039</v>
      </c>
      <c r="S1654" s="14">
        <f t="shared" si="77"/>
        <v>41602.534641203703</v>
      </c>
    </row>
    <row r="1655" spans="1:19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8326</v>
      </c>
      <c r="P1655" t="s">
        <v>8347</v>
      </c>
      <c r="Q1655">
        <f t="shared" si="75"/>
        <v>51.85</v>
      </c>
      <c r="R1655" s="14">
        <f t="shared" si="76"/>
        <v>40626.834444444445</v>
      </c>
      <c r="S1655" s="14">
        <f t="shared" si="77"/>
        <v>40657.834444444445</v>
      </c>
    </row>
    <row r="1656" spans="1:19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8326</v>
      </c>
      <c r="P1656" t="s">
        <v>8347</v>
      </c>
      <c r="Q1656">
        <f t="shared" si="75"/>
        <v>38.79</v>
      </c>
      <c r="R1656" s="14">
        <f t="shared" si="76"/>
        <v>40987.890740740739</v>
      </c>
      <c r="S1656" s="14">
        <f t="shared" si="77"/>
        <v>41017.890740740739</v>
      </c>
    </row>
    <row r="1657" spans="1:19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8326</v>
      </c>
      <c r="P1657" t="s">
        <v>8347</v>
      </c>
      <c r="Q1657">
        <f t="shared" si="75"/>
        <v>44.65</v>
      </c>
      <c r="R1657" s="14">
        <f t="shared" si="76"/>
        <v>40974.791898148149</v>
      </c>
      <c r="S1657" s="14">
        <f t="shared" si="77"/>
        <v>41004.750231481477</v>
      </c>
    </row>
    <row r="1658" spans="1:19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8326</v>
      </c>
      <c r="P1658" t="s">
        <v>8347</v>
      </c>
      <c r="Q1658">
        <f t="shared" si="75"/>
        <v>156.77000000000001</v>
      </c>
      <c r="R1658" s="14">
        <f t="shared" si="76"/>
        <v>41226.928842592592</v>
      </c>
      <c r="S1658" s="14">
        <f t="shared" si="77"/>
        <v>41256.928842592592</v>
      </c>
    </row>
    <row r="1659" spans="1:19" ht="58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8326</v>
      </c>
      <c r="P1659" t="s">
        <v>8347</v>
      </c>
      <c r="Q1659">
        <f t="shared" si="75"/>
        <v>118.7</v>
      </c>
      <c r="R1659" s="14">
        <f t="shared" si="76"/>
        <v>41023.782037037039</v>
      </c>
      <c r="S1659" s="14">
        <f t="shared" si="77"/>
        <v>41053.782037037039</v>
      </c>
    </row>
    <row r="1660" spans="1:19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8326</v>
      </c>
      <c r="P1660" t="s">
        <v>8347</v>
      </c>
      <c r="Q1660">
        <f t="shared" si="75"/>
        <v>74.150000000000006</v>
      </c>
      <c r="R1660" s="14">
        <f t="shared" si="76"/>
        <v>41223.22184027778</v>
      </c>
      <c r="S1660" s="14">
        <f t="shared" si="77"/>
        <v>41261.597222222219</v>
      </c>
    </row>
    <row r="1661" spans="1:19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8326</v>
      </c>
      <c r="P1661" t="s">
        <v>8347</v>
      </c>
      <c r="Q1661">
        <f t="shared" si="75"/>
        <v>12.53</v>
      </c>
      <c r="R1661" s="14">
        <f t="shared" si="76"/>
        <v>41596.913437499999</v>
      </c>
      <c r="S1661" s="14">
        <f t="shared" si="77"/>
        <v>41625.5</v>
      </c>
    </row>
    <row r="1662" spans="1:19" ht="58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8326</v>
      </c>
      <c r="P1662" t="s">
        <v>8347</v>
      </c>
      <c r="Q1662">
        <f t="shared" si="75"/>
        <v>27.86</v>
      </c>
      <c r="R1662" s="14">
        <f t="shared" si="76"/>
        <v>42459.693865740745</v>
      </c>
      <c r="S1662" s="14">
        <f t="shared" si="77"/>
        <v>42490.915972222225</v>
      </c>
    </row>
    <row r="1663" spans="1:19" ht="72.5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8326</v>
      </c>
      <c r="P1663" t="s">
        <v>8347</v>
      </c>
      <c r="Q1663">
        <f t="shared" si="75"/>
        <v>80.180000000000007</v>
      </c>
      <c r="R1663" s="14">
        <f t="shared" si="76"/>
        <v>42343.998043981483</v>
      </c>
      <c r="S1663" s="14">
        <f t="shared" si="77"/>
        <v>42386.875</v>
      </c>
    </row>
    <row r="1664" spans="1:19" ht="58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8326</v>
      </c>
      <c r="P1664" t="s">
        <v>8347</v>
      </c>
      <c r="Q1664">
        <f t="shared" si="75"/>
        <v>132.44</v>
      </c>
      <c r="R1664" s="14">
        <f t="shared" si="76"/>
        <v>40848.198333333334</v>
      </c>
      <c r="S1664" s="14">
        <f t="shared" si="77"/>
        <v>40908.239999999998</v>
      </c>
    </row>
    <row r="1665" spans="1:19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8326</v>
      </c>
      <c r="P1665" t="s">
        <v>8347</v>
      </c>
      <c r="Q1665">
        <f t="shared" si="75"/>
        <v>33.75</v>
      </c>
      <c r="R1665" s="14">
        <f t="shared" si="76"/>
        <v>42006.02207175926</v>
      </c>
      <c r="S1665" s="14">
        <f t="shared" si="77"/>
        <v>42036.02207175926</v>
      </c>
    </row>
    <row r="1666" spans="1:19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8326</v>
      </c>
      <c r="P1666" t="s">
        <v>8347</v>
      </c>
      <c r="Q1666">
        <f t="shared" si="75"/>
        <v>34.380000000000003</v>
      </c>
      <c r="R1666" s="14">
        <f t="shared" si="76"/>
        <v>40939.761782407404</v>
      </c>
      <c r="S1666" s="14">
        <f t="shared" si="77"/>
        <v>40984.165972222225</v>
      </c>
    </row>
    <row r="1667" spans="1:19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8326</v>
      </c>
      <c r="P1667" t="s">
        <v>8347</v>
      </c>
      <c r="Q1667">
        <f t="shared" ref="Q1667:Q1730" si="78">IFERROR(ROUND(E1667/L1667,2),0)</f>
        <v>44.96</v>
      </c>
      <c r="R1667" s="14">
        <f t="shared" ref="R1667:R1730" si="79">(((J1667/60)/60)/24)+DATE(1970,1,1)</f>
        <v>40564.649456018517</v>
      </c>
      <c r="S1667" s="14">
        <f t="shared" ref="S1667:S1730" si="80">(((I1667/60)/60)/24)+DATE(1970,1,1)</f>
        <v>40596.125</v>
      </c>
    </row>
    <row r="1668" spans="1:19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8326</v>
      </c>
      <c r="P1668" t="s">
        <v>8347</v>
      </c>
      <c r="Q1668">
        <f t="shared" si="78"/>
        <v>41.04</v>
      </c>
      <c r="R1668" s="14">
        <f t="shared" si="79"/>
        <v>41331.253159722226</v>
      </c>
      <c r="S1668" s="14">
        <f t="shared" si="80"/>
        <v>41361.211493055554</v>
      </c>
    </row>
    <row r="1669" spans="1:19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8326</v>
      </c>
      <c r="P1669" t="s">
        <v>8347</v>
      </c>
      <c r="Q1669">
        <f t="shared" si="78"/>
        <v>52.6</v>
      </c>
      <c r="R1669" s="14">
        <f t="shared" si="79"/>
        <v>41682.0705787037</v>
      </c>
      <c r="S1669" s="14">
        <f t="shared" si="80"/>
        <v>41709.290972222225</v>
      </c>
    </row>
    <row r="1670" spans="1:19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8326</v>
      </c>
      <c r="P1670" t="s">
        <v>8347</v>
      </c>
      <c r="Q1670">
        <f t="shared" si="78"/>
        <v>70.78</v>
      </c>
      <c r="R1670" s="14">
        <f t="shared" si="79"/>
        <v>40845.14975694444</v>
      </c>
      <c r="S1670" s="14">
        <f t="shared" si="80"/>
        <v>40875.191423611112</v>
      </c>
    </row>
    <row r="1671" spans="1:19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8326</v>
      </c>
      <c r="P1671" t="s">
        <v>8347</v>
      </c>
      <c r="Q1671">
        <f t="shared" si="78"/>
        <v>53.75</v>
      </c>
      <c r="R1671" s="14">
        <f t="shared" si="79"/>
        <v>42461.885138888887</v>
      </c>
      <c r="S1671" s="14">
        <f t="shared" si="80"/>
        <v>42521.885138888887</v>
      </c>
    </row>
    <row r="1672" spans="1:19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8326</v>
      </c>
      <c r="P1672" t="s">
        <v>8347</v>
      </c>
      <c r="Q1672">
        <f t="shared" si="78"/>
        <v>44.61</v>
      </c>
      <c r="R1672" s="14">
        <f t="shared" si="79"/>
        <v>40313.930543981485</v>
      </c>
      <c r="S1672" s="14">
        <f t="shared" si="80"/>
        <v>40364.166666666664</v>
      </c>
    </row>
    <row r="1673" spans="1:19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8326</v>
      </c>
      <c r="P1673" t="s">
        <v>8347</v>
      </c>
      <c r="Q1673">
        <f t="shared" si="78"/>
        <v>26.15</v>
      </c>
      <c r="R1673" s="14">
        <f t="shared" si="79"/>
        <v>42553.54414351852</v>
      </c>
      <c r="S1673" s="14">
        <f t="shared" si="80"/>
        <v>42583.54414351852</v>
      </c>
    </row>
    <row r="1674" spans="1:19" ht="43.5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8326</v>
      </c>
      <c r="P1674" t="s">
        <v>8347</v>
      </c>
      <c r="Q1674">
        <f t="shared" si="78"/>
        <v>39.18</v>
      </c>
      <c r="R1674" s="14">
        <f t="shared" si="79"/>
        <v>41034.656597222223</v>
      </c>
      <c r="S1674" s="14">
        <f t="shared" si="80"/>
        <v>41064.656597222223</v>
      </c>
    </row>
    <row r="1675" spans="1:19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8326</v>
      </c>
      <c r="P1675" t="s">
        <v>8347</v>
      </c>
      <c r="Q1675">
        <f t="shared" si="78"/>
        <v>45.59</v>
      </c>
      <c r="R1675" s="14">
        <f t="shared" si="79"/>
        <v>42039.878379629634</v>
      </c>
      <c r="S1675" s="14">
        <f t="shared" si="80"/>
        <v>42069.878379629634</v>
      </c>
    </row>
    <row r="1676" spans="1:19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8326</v>
      </c>
      <c r="P1676" t="s">
        <v>8347</v>
      </c>
      <c r="Q1676">
        <f t="shared" si="78"/>
        <v>89.25</v>
      </c>
      <c r="R1676" s="14">
        <f t="shared" si="79"/>
        <v>42569.605393518519</v>
      </c>
      <c r="S1676" s="14">
        <f t="shared" si="80"/>
        <v>42600.290972222225</v>
      </c>
    </row>
    <row r="1677" spans="1:19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8326</v>
      </c>
      <c r="P1677" t="s">
        <v>8347</v>
      </c>
      <c r="Q1677">
        <f t="shared" si="78"/>
        <v>40.42</v>
      </c>
      <c r="R1677" s="14">
        <f t="shared" si="79"/>
        <v>40802.733101851853</v>
      </c>
      <c r="S1677" s="14">
        <f t="shared" si="80"/>
        <v>40832.918749999997</v>
      </c>
    </row>
    <row r="1678" spans="1:19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8326</v>
      </c>
      <c r="P1678" t="s">
        <v>8347</v>
      </c>
      <c r="Q1678">
        <f t="shared" si="78"/>
        <v>82.38</v>
      </c>
      <c r="R1678" s="14">
        <f t="shared" si="79"/>
        <v>40973.72623842593</v>
      </c>
      <c r="S1678" s="14">
        <f t="shared" si="80"/>
        <v>41020.165972222225</v>
      </c>
    </row>
    <row r="1679" spans="1:19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8326</v>
      </c>
      <c r="P1679" t="s">
        <v>8347</v>
      </c>
      <c r="Q1679">
        <f t="shared" si="78"/>
        <v>159.52000000000001</v>
      </c>
      <c r="R1679" s="14">
        <f t="shared" si="79"/>
        <v>42416.407129629632</v>
      </c>
      <c r="S1679" s="14">
        <f t="shared" si="80"/>
        <v>42476.249305555553</v>
      </c>
    </row>
    <row r="1680" spans="1:19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8326</v>
      </c>
      <c r="P1680" t="s">
        <v>8347</v>
      </c>
      <c r="Q1680">
        <f t="shared" si="78"/>
        <v>36.24</v>
      </c>
      <c r="R1680" s="14">
        <f t="shared" si="79"/>
        <v>41662.854988425926</v>
      </c>
      <c r="S1680" s="14">
        <f t="shared" si="80"/>
        <v>41676.854988425926</v>
      </c>
    </row>
    <row r="1681" spans="1:19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8326</v>
      </c>
      <c r="P1681" t="s">
        <v>8347</v>
      </c>
      <c r="Q1681">
        <f t="shared" si="78"/>
        <v>62.5</v>
      </c>
      <c r="R1681" s="14">
        <f t="shared" si="79"/>
        <v>40723.068807870368</v>
      </c>
      <c r="S1681" s="14">
        <f t="shared" si="80"/>
        <v>40746.068807870368</v>
      </c>
    </row>
    <row r="1682" spans="1:19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8326</v>
      </c>
      <c r="P1682" t="s">
        <v>8347</v>
      </c>
      <c r="Q1682">
        <f t="shared" si="78"/>
        <v>47</v>
      </c>
      <c r="R1682" s="14">
        <f t="shared" si="79"/>
        <v>41802.757719907408</v>
      </c>
      <c r="S1682" s="14">
        <f t="shared" si="80"/>
        <v>41832.757719907408</v>
      </c>
    </row>
    <row r="1683" spans="1:19" ht="58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8326</v>
      </c>
      <c r="P1683" t="s">
        <v>8348</v>
      </c>
      <c r="Q1683">
        <f t="shared" si="78"/>
        <v>74.58</v>
      </c>
      <c r="R1683" s="14">
        <f t="shared" si="79"/>
        <v>42774.121342592596</v>
      </c>
      <c r="S1683" s="14">
        <f t="shared" si="80"/>
        <v>42823.083333333328</v>
      </c>
    </row>
    <row r="1684" spans="1:19" ht="43.5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8326</v>
      </c>
      <c r="P1684" t="s">
        <v>8348</v>
      </c>
      <c r="Q1684">
        <f t="shared" si="78"/>
        <v>0</v>
      </c>
      <c r="R1684" s="14">
        <f t="shared" si="79"/>
        <v>42779.21365740741</v>
      </c>
      <c r="S1684" s="14">
        <f t="shared" si="80"/>
        <v>42839.171990740739</v>
      </c>
    </row>
    <row r="1685" spans="1:19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8326</v>
      </c>
      <c r="P1685" t="s">
        <v>8348</v>
      </c>
      <c r="Q1685">
        <f t="shared" si="78"/>
        <v>76</v>
      </c>
      <c r="R1685" s="14">
        <f t="shared" si="79"/>
        <v>42808.781689814816</v>
      </c>
      <c r="S1685" s="14">
        <f t="shared" si="80"/>
        <v>42832.781689814816</v>
      </c>
    </row>
    <row r="1686" spans="1:19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8326</v>
      </c>
      <c r="P1686" t="s">
        <v>8348</v>
      </c>
      <c r="Q1686">
        <f t="shared" si="78"/>
        <v>86.44</v>
      </c>
      <c r="R1686" s="14">
        <f t="shared" si="79"/>
        <v>42783.815289351856</v>
      </c>
      <c r="S1686" s="14">
        <f t="shared" si="80"/>
        <v>42811.773622685185</v>
      </c>
    </row>
    <row r="1687" spans="1:19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8326</v>
      </c>
      <c r="P1687" t="s">
        <v>8348</v>
      </c>
      <c r="Q1687">
        <f t="shared" si="78"/>
        <v>24</v>
      </c>
      <c r="R1687" s="14">
        <f t="shared" si="79"/>
        <v>42788.2502662037</v>
      </c>
      <c r="S1687" s="14">
        <f t="shared" si="80"/>
        <v>42818.208599537036</v>
      </c>
    </row>
    <row r="1688" spans="1:19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8326</v>
      </c>
      <c r="P1688" t="s">
        <v>8348</v>
      </c>
      <c r="Q1688">
        <f t="shared" si="78"/>
        <v>18</v>
      </c>
      <c r="R1688" s="14">
        <f t="shared" si="79"/>
        <v>42792.843969907408</v>
      </c>
      <c r="S1688" s="14">
        <f t="shared" si="80"/>
        <v>42852.802303240736</v>
      </c>
    </row>
    <row r="1689" spans="1:19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8326</v>
      </c>
      <c r="P1689" t="s">
        <v>8348</v>
      </c>
      <c r="Q1689">
        <f t="shared" si="78"/>
        <v>80.13</v>
      </c>
      <c r="R1689" s="14">
        <f t="shared" si="79"/>
        <v>42802.046817129631</v>
      </c>
      <c r="S1689" s="14">
        <f t="shared" si="80"/>
        <v>42835.84375</v>
      </c>
    </row>
    <row r="1690" spans="1:19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8326</v>
      </c>
      <c r="P1690" t="s">
        <v>8348</v>
      </c>
      <c r="Q1690">
        <f t="shared" si="78"/>
        <v>253.14</v>
      </c>
      <c r="R1690" s="14">
        <f t="shared" si="79"/>
        <v>42804.534652777773</v>
      </c>
      <c r="S1690" s="14">
        <f t="shared" si="80"/>
        <v>42834.492986111116</v>
      </c>
    </row>
    <row r="1691" spans="1:19" ht="29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8326</v>
      </c>
      <c r="P1691" t="s">
        <v>8348</v>
      </c>
      <c r="Q1691">
        <f t="shared" si="78"/>
        <v>171.43</v>
      </c>
      <c r="R1691" s="14">
        <f t="shared" si="79"/>
        <v>42780.942476851851</v>
      </c>
      <c r="S1691" s="14">
        <f t="shared" si="80"/>
        <v>42810.900810185187</v>
      </c>
    </row>
    <row r="1692" spans="1:19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8326</v>
      </c>
      <c r="P1692" t="s">
        <v>8348</v>
      </c>
      <c r="Q1692">
        <f t="shared" si="78"/>
        <v>57.73</v>
      </c>
      <c r="R1692" s="14">
        <f t="shared" si="79"/>
        <v>42801.43104166667</v>
      </c>
      <c r="S1692" s="14">
        <f t="shared" si="80"/>
        <v>42831.389374999999</v>
      </c>
    </row>
    <row r="1693" spans="1:19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8326</v>
      </c>
      <c r="P1693" t="s">
        <v>8348</v>
      </c>
      <c r="Q1693">
        <f t="shared" si="78"/>
        <v>264.26</v>
      </c>
      <c r="R1693" s="14">
        <f t="shared" si="79"/>
        <v>42795.701481481476</v>
      </c>
      <c r="S1693" s="14">
        <f t="shared" si="80"/>
        <v>42828.041666666672</v>
      </c>
    </row>
    <row r="1694" spans="1:19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8326</v>
      </c>
      <c r="P1694" t="s">
        <v>8348</v>
      </c>
      <c r="Q1694">
        <f t="shared" si="78"/>
        <v>159.33000000000001</v>
      </c>
      <c r="R1694" s="14">
        <f t="shared" si="79"/>
        <v>42788.151238425926</v>
      </c>
      <c r="S1694" s="14">
        <f t="shared" si="80"/>
        <v>42820.999305555553</v>
      </c>
    </row>
    <row r="1695" spans="1:19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8326</v>
      </c>
      <c r="P1695" t="s">
        <v>8348</v>
      </c>
      <c r="Q1695">
        <f t="shared" si="78"/>
        <v>35</v>
      </c>
      <c r="R1695" s="14">
        <f t="shared" si="79"/>
        <v>42803.920277777783</v>
      </c>
      <c r="S1695" s="14">
        <f t="shared" si="80"/>
        <v>42834.833333333328</v>
      </c>
    </row>
    <row r="1696" spans="1:19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8326</v>
      </c>
      <c r="P1696" t="s">
        <v>8348</v>
      </c>
      <c r="Q1696">
        <f t="shared" si="78"/>
        <v>5</v>
      </c>
      <c r="R1696" s="14">
        <f t="shared" si="79"/>
        <v>42791.669837962967</v>
      </c>
      <c r="S1696" s="14">
        <f t="shared" si="80"/>
        <v>42821.191666666666</v>
      </c>
    </row>
    <row r="1697" spans="1:19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8326</v>
      </c>
      <c r="P1697" t="s">
        <v>8348</v>
      </c>
      <c r="Q1697">
        <f t="shared" si="78"/>
        <v>61.09</v>
      </c>
      <c r="R1697" s="14">
        <f t="shared" si="79"/>
        <v>42801.031412037039</v>
      </c>
      <c r="S1697" s="14">
        <f t="shared" si="80"/>
        <v>42835.041666666672</v>
      </c>
    </row>
    <row r="1698" spans="1:19" ht="58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8326</v>
      </c>
      <c r="P1698" t="s">
        <v>8348</v>
      </c>
      <c r="Q1698">
        <f t="shared" si="78"/>
        <v>0</v>
      </c>
      <c r="R1698" s="14">
        <f t="shared" si="79"/>
        <v>42796.069571759261</v>
      </c>
      <c r="S1698" s="14">
        <f t="shared" si="80"/>
        <v>42826.027905092589</v>
      </c>
    </row>
    <row r="1699" spans="1:19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8326</v>
      </c>
      <c r="P1699" t="s">
        <v>8348</v>
      </c>
      <c r="Q1699">
        <f t="shared" si="78"/>
        <v>114.82</v>
      </c>
      <c r="R1699" s="14">
        <f t="shared" si="79"/>
        <v>42805.032962962956</v>
      </c>
      <c r="S1699" s="14">
        <f t="shared" si="80"/>
        <v>42834.991296296299</v>
      </c>
    </row>
    <row r="1700" spans="1:19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8326</v>
      </c>
      <c r="P1700" t="s">
        <v>8348</v>
      </c>
      <c r="Q1700">
        <f t="shared" si="78"/>
        <v>0</v>
      </c>
      <c r="R1700" s="14">
        <f t="shared" si="79"/>
        <v>42796.207870370374</v>
      </c>
      <c r="S1700" s="14">
        <f t="shared" si="80"/>
        <v>42820.147916666669</v>
      </c>
    </row>
    <row r="1701" spans="1:19" ht="58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8326</v>
      </c>
      <c r="P1701" t="s">
        <v>8348</v>
      </c>
      <c r="Q1701">
        <f t="shared" si="78"/>
        <v>54</v>
      </c>
      <c r="R1701" s="14">
        <f t="shared" si="79"/>
        <v>42806.863946759258</v>
      </c>
      <c r="S1701" s="14">
        <f t="shared" si="80"/>
        <v>42836.863946759258</v>
      </c>
    </row>
    <row r="1702" spans="1:19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8326</v>
      </c>
      <c r="P1702" t="s">
        <v>8348</v>
      </c>
      <c r="Q1702">
        <f t="shared" si="78"/>
        <v>65.97</v>
      </c>
      <c r="R1702" s="14">
        <f t="shared" si="79"/>
        <v>42796.071643518517</v>
      </c>
      <c r="S1702" s="14">
        <f t="shared" si="80"/>
        <v>42826.166666666672</v>
      </c>
    </row>
    <row r="1703" spans="1:19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8326</v>
      </c>
      <c r="P1703" t="s">
        <v>8348</v>
      </c>
      <c r="Q1703">
        <f t="shared" si="78"/>
        <v>5</v>
      </c>
      <c r="R1703" s="14">
        <f t="shared" si="79"/>
        <v>41989.664409722223</v>
      </c>
      <c r="S1703" s="14">
        <f t="shared" si="80"/>
        <v>42019.664409722223</v>
      </c>
    </row>
    <row r="1704" spans="1:19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8326</v>
      </c>
      <c r="P1704" t="s">
        <v>8348</v>
      </c>
      <c r="Q1704">
        <f t="shared" si="78"/>
        <v>1</v>
      </c>
      <c r="R1704" s="14">
        <f t="shared" si="79"/>
        <v>42063.869791666672</v>
      </c>
      <c r="S1704" s="14">
        <f t="shared" si="80"/>
        <v>42093.828125</v>
      </c>
    </row>
    <row r="1705" spans="1:19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8326</v>
      </c>
      <c r="P1705" t="s">
        <v>8348</v>
      </c>
      <c r="Q1705">
        <f t="shared" si="78"/>
        <v>25.5</v>
      </c>
      <c r="R1705" s="14">
        <f t="shared" si="79"/>
        <v>42187.281678240746</v>
      </c>
      <c r="S1705" s="14">
        <f t="shared" si="80"/>
        <v>42247.281678240746</v>
      </c>
    </row>
    <row r="1706" spans="1:19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8326</v>
      </c>
      <c r="P1706" t="s">
        <v>8348</v>
      </c>
      <c r="Q1706">
        <f t="shared" si="78"/>
        <v>118.36</v>
      </c>
      <c r="R1706" s="14">
        <f t="shared" si="79"/>
        <v>42021.139733796299</v>
      </c>
      <c r="S1706" s="14">
        <f t="shared" si="80"/>
        <v>42051.139733796299</v>
      </c>
    </row>
    <row r="1707" spans="1:19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8326</v>
      </c>
      <c r="P1707" t="s">
        <v>8348</v>
      </c>
      <c r="Q1707">
        <f t="shared" si="78"/>
        <v>0</v>
      </c>
      <c r="R1707" s="14">
        <f t="shared" si="79"/>
        <v>42245.016736111109</v>
      </c>
      <c r="S1707" s="14">
        <f t="shared" si="80"/>
        <v>42256.666666666672</v>
      </c>
    </row>
    <row r="1708" spans="1:19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8326</v>
      </c>
      <c r="P1708" t="s">
        <v>8348</v>
      </c>
      <c r="Q1708">
        <f t="shared" si="78"/>
        <v>0</v>
      </c>
      <c r="R1708" s="14">
        <f t="shared" si="79"/>
        <v>42179.306388888886</v>
      </c>
      <c r="S1708" s="14">
        <f t="shared" si="80"/>
        <v>42239.306388888886</v>
      </c>
    </row>
    <row r="1709" spans="1:19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8326</v>
      </c>
      <c r="P1709" t="s">
        <v>8348</v>
      </c>
      <c r="Q1709">
        <f t="shared" si="78"/>
        <v>54.11</v>
      </c>
      <c r="R1709" s="14">
        <f t="shared" si="79"/>
        <v>42427.721006944441</v>
      </c>
      <c r="S1709" s="14">
        <f t="shared" si="80"/>
        <v>42457.679340277777</v>
      </c>
    </row>
    <row r="1710" spans="1:19" ht="58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8326</v>
      </c>
      <c r="P1710" t="s">
        <v>8348</v>
      </c>
      <c r="Q1710">
        <f t="shared" si="78"/>
        <v>0</v>
      </c>
      <c r="R1710" s="14">
        <f t="shared" si="79"/>
        <v>42451.866967592592</v>
      </c>
      <c r="S1710" s="14">
        <f t="shared" si="80"/>
        <v>42491.866967592592</v>
      </c>
    </row>
    <row r="1711" spans="1:19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8326</v>
      </c>
      <c r="P1711" t="s">
        <v>8348</v>
      </c>
      <c r="Q1711">
        <f t="shared" si="78"/>
        <v>21.25</v>
      </c>
      <c r="R1711" s="14">
        <f t="shared" si="79"/>
        <v>41841.56381944444</v>
      </c>
      <c r="S1711" s="14">
        <f t="shared" si="80"/>
        <v>41882.818749999999</v>
      </c>
    </row>
    <row r="1712" spans="1:19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8326</v>
      </c>
      <c r="P1712" t="s">
        <v>8348</v>
      </c>
      <c r="Q1712">
        <f t="shared" si="78"/>
        <v>34</v>
      </c>
      <c r="R1712" s="14">
        <f t="shared" si="79"/>
        <v>42341.59129629629</v>
      </c>
      <c r="S1712" s="14">
        <f t="shared" si="80"/>
        <v>42387.541666666672</v>
      </c>
    </row>
    <row r="1713" spans="1:19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8326</v>
      </c>
      <c r="P1713" t="s">
        <v>8348</v>
      </c>
      <c r="Q1713">
        <f t="shared" si="78"/>
        <v>525</v>
      </c>
      <c r="R1713" s="14">
        <f t="shared" si="79"/>
        <v>41852.646226851852</v>
      </c>
      <c r="S1713" s="14">
        <f t="shared" si="80"/>
        <v>41883.646226851852</v>
      </c>
    </row>
    <row r="1714" spans="1:19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8326</v>
      </c>
      <c r="P1714" t="s">
        <v>8348</v>
      </c>
      <c r="Q1714">
        <f t="shared" si="78"/>
        <v>0</v>
      </c>
      <c r="R1714" s="14">
        <f t="shared" si="79"/>
        <v>42125.913807870369</v>
      </c>
      <c r="S1714" s="14">
        <f t="shared" si="80"/>
        <v>42185.913807870369</v>
      </c>
    </row>
    <row r="1715" spans="1:19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8326</v>
      </c>
      <c r="P1715" t="s">
        <v>8348</v>
      </c>
      <c r="Q1715">
        <f t="shared" si="78"/>
        <v>50</v>
      </c>
      <c r="R1715" s="14">
        <f t="shared" si="79"/>
        <v>41887.801064814819</v>
      </c>
      <c r="S1715" s="14">
        <f t="shared" si="80"/>
        <v>41917.801064814819</v>
      </c>
    </row>
    <row r="1716" spans="1:19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8326</v>
      </c>
      <c r="P1716" t="s">
        <v>8348</v>
      </c>
      <c r="Q1716">
        <f t="shared" si="78"/>
        <v>115.71</v>
      </c>
      <c r="R1716" s="14">
        <f t="shared" si="79"/>
        <v>42095.918530092589</v>
      </c>
      <c r="S1716" s="14">
        <f t="shared" si="80"/>
        <v>42125.918530092589</v>
      </c>
    </row>
    <row r="1717" spans="1:19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8326</v>
      </c>
      <c r="P1717" t="s">
        <v>8348</v>
      </c>
      <c r="Q1717">
        <f t="shared" si="78"/>
        <v>5.5</v>
      </c>
      <c r="R1717" s="14">
        <f t="shared" si="79"/>
        <v>42064.217418981483</v>
      </c>
      <c r="S1717" s="14">
        <f t="shared" si="80"/>
        <v>42094.140277777777</v>
      </c>
    </row>
    <row r="1718" spans="1:19" ht="58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8326</v>
      </c>
      <c r="P1718" t="s">
        <v>8348</v>
      </c>
      <c r="Q1718">
        <f t="shared" si="78"/>
        <v>50</v>
      </c>
      <c r="R1718" s="14">
        <f t="shared" si="79"/>
        <v>42673.577534722222</v>
      </c>
      <c r="S1718" s="14">
        <f t="shared" si="80"/>
        <v>42713.619201388887</v>
      </c>
    </row>
    <row r="1719" spans="1:19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8326</v>
      </c>
      <c r="P1719" t="s">
        <v>8348</v>
      </c>
      <c r="Q1719">
        <f t="shared" si="78"/>
        <v>34.020000000000003</v>
      </c>
      <c r="R1719" s="14">
        <f t="shared" si="79"/>
        <v>42460.98192129629</v>
      </c>
      <c r="S1719" s="14">
        <f t="shared" si="80"/>
        <v>42481.166666666672</v>
      </c>
    </row>
    <row r="1720" spans="1:19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8326</v>
      </c>
      <c r="P1720" t="s">
        <v>8348</v>
      </c>
      <c r="Q1720">
        <f t="shared" si="78"/>
        <v>37.5</v>
      </c>
      <c r="R1720" s="14">
        <f t="shared" si="79"/>
        <v>42460.610520833332</v>
      </c>
      <c r="S1720" s="14">
        <f t="shared" si="80"/>
        <v>42504.207638888889</v>
      </c>
    </row>
    <row r="1721" spans="1:19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8326</v>
      </c>
      <c r="P1721" t="s">
        <v>8348</v>
      </c>
      <c r="Q1721">
        <f t="shared" si="78"/>
        <v>11.67</v>
      </c>
      <c r="R1721" s="14">
        <f t="shared" si="79"/>
        <v>41869.534618055557</v>
      </c>
      <c r="S1721" s="14">
        <f t="shared" si="80"/>
        <v>41899.534618055557</v>
      </c>
    </row>
    <row r="1722" spans="1:19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8326</v>
      </c>
      <c r="P1722" t="s">
        <v>8348</v>
      </c>
      <c r="Q1722">
        <f t="shared" si="78"/>
        <v>28.13</v>
      </c>
      <c r="R1722" s="14">
        <f t="shared" si="79"/>
        <v>41922.783229166671</v>
      </c>
      <c r="S1722" s="14">
        <f t="shared" si="80"/>
        <v>41952.824895833335</v>
      </c>
    </row>
    <row r="1723" spans="1:19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8326</v>
      </c>
      <c r="P1723" t="s">
        <v>8348</v>
      </c>
      <c r="Q1723">
        <f t="shared" si="78"/>
        <v>0</v>
      </c>
      <c r="R1723" s="14">
        <f t="shared" si="79"/>
        <v>42319.461377314816</v>
      </c>
      <c r="S1723" s="14">
        <f t="shared" si="80"/>
        <v>42349.461377314816</v>
      </c>
    </row>
    <row r="1724" spans="1:19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8326</v>
      </c>
      <c r="P1724" t="s">
        <v>8348</v>
      </c>
      <c r="Q1724">
        <f t="shared" si="78"/>
        <v>1</v>
      </c>
      <c r="R1724" s="14">
        <f t="shared" si="79"/>
        <v>42425.960983796293</v>
      </c>
      <c r="S1724" s="14">
        <f t="shared" si="80"/>
        <v>42463.006944444445</v>
      </c>
    </row>
    <row r="1725" spans="1:19" ht="58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8326</v>
      </c>
      <c r="P1725" t="s">
        <v>8348</v>
      </c>
      <c r="Q1725">
        <f t="shared" si="78"/>
        <v>216.67</v>
      </c>
      <c r="R1725" s="14">
        <f t="shared" si="79"/>
        <v>42129.82540509259</v>
      </c>
      <c r="S1725" s="14">
        <f t="shared" si="80"/>
        <v>42186.25</v>
      </c>
    </row>
    <row r="1726" spans="1:19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8326</v>
      </c>
      <c r="P1726" t="s">
        <v>8348</v>
      </c>
      <c r="Q1726">
        <f t="shared" si="78"/>
        <v>8.75</v>
      </c>
      <c r="R1726" s="14">
        <f t="shared" si="79"/>
        <v>41912.932430555556</v>
      </c>
      <c r="S1726" s="14">
        <f t="shared" si="80"/>
        <v>41942.932430555556</v>
      </c>
    </row>
    <row r="1727" spans="1:19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8326</v>
      </c>
      <c r="P1727" t="s">
        <v>8348</v>
      </c>
      <c r="Q1727">
        <f t="shared" si="78"/>
        <v>62.22</v>
      </c>
      <c r="R1727" s="14">
        <f t="shared" si="79"/>
        <v>41845.968159722222</v>
      </c>
      <c r="S1727" s="14">
        <f t="shared" si="80"/>
        <v>41875.968159722222</v>
      </c>
    </row>
    <row r="1728" spans="1:19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8326</v>
      </c>
      <c r="P1728" t="s">
        <v>8348</v>
      </c>
      <c r="Q1728">
        <f t="shared" si="78"/>
        <v>137.25</v>
      </c>
      <c r="R1728" s="14">
        <f t="shared" si="79"/>
        <v>41788.919722222221</v>
      </c>
      <c r="S1728" s="14">
        <f t="shared" si="80"/>
        <v>41817.919722222221</v>
      </c>
    </row>
    <row r="1729" spans="1:19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8326</v>
      </c>
      <c r="P1729" t="s">
        <v>8348</v>
      </c>
      <c r="Q1729">
        <f t="shared" si="78"/>
        <v>1</v>
      </c>
      <c r="R1729" s="14">
        <f t="shared" si="79"/>
        <v>42044.927974537044</v>
      </c>
      <c r="S1729" s="14">
        <f t="shared" si="80"/>
        <v>42099.458333333328</v>
      </c>
    </row>
    <row r="1730" spans="1:19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8326</v>
      </c>
      <c r="P1730" t="s">
        <v>8348</v>
      </c>
      <c r="Q1730">
        <f t="shared" si="78"/>
        <v>122.14</v>
      </c>
      <c r="R1730" s="14">
        <f t="shared" si="79"/>
        <v>42268.625856481478</v>
      </c>
      <c r="S1730" s="14">
        <f t="shared" si="80"/>
        <v>42298.625856481478</v>
      </c>
    </row>
    <row r="1731" spans="1:19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8326</v>
      </c>
      <c r="P1731" t="s">
        <v>8348</v>
      </c>
      <c r="Q1731">
        <f t="shared" ref="Q1731:Q1794" si="81">IFERROR(ROUND(E1731/L1731,2),0)</f>
        <v>0</v>
      </c>
      <c r="R1731" s="14">
        <f t="shared" ref="R1731:R1794" si="82">(((J1731/60)/60)/24)+DATE(1970,1,1)</f>
        <v>42471.052152777775</v>
      </c>
      <c r="S1731" s="14">
        <f t="shared" ref="S1731:S1794" si="83">(((I1731/60)/60)/24)+DATE(1970,1,1)</f>
        <v>42531.052152777775</v>
      </c>
    </row>
    <row r="1732" spans="1:19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8326</v>
      </c>
      <c r="P1732" t="s">
        <v>8348</v>
      </c>
      <c r="Q1732">
        <f t="shared" si="81"/>
        <v>0</v>
      </c>
      <c r="R1732" s="14">
        <f t="shared" si="82"/>
        <v>42272.087766203709</v>
      </c>
      <c r="S1732" s="14">
        <f t="shared" si="83"/>
        <v>42302.087766203709</v>
      </c>
    </row>
    <row r="1733" spans="1:19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8326</v>
      </c>
      <c r="P1733" t="s">
        <v>8348</v>
      </c>
      <c r="Q1733">
        <f t="shared" si="81"/>
        <v>0</v>
      </c>
      <c r="R1733" s="14">
        <f t="shared" si="82"/>
        <v>42152.906851851847</v>
      </c>
      <c r="S1733" s="14">
        <f t="shared" si="83"/>
        <v>42166.625</v>
      </c>
    </row>
    <row r="1734" spans="1:19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8326</v>
      </c>
      <c r="P1734" t="s">
        <v>8348</v>
      </c>
      <c r="Q1734">
        <f t="shared" si="81"/>
        <v>0</v>
      </c>
      <c r="R1734" s="14">
        <f t="shared" si="82"/>
        <v>42325.683807870373</v>
      </c>
      <c r="S1734" s="14">
        <f t="shared" si="83"/>
        <v>42385.208333333328</v>
      </c>
    </row>
    <row r="1735" spans="1:19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8326</v>
      </c>
      <c r="P1735" t="s">
        <v>8348</v>
      </c>
      <c r="Q1735">
        <f t="shared" si="81"/>
        <v>0</v>
      </c>
      <c r="R1735" s="14">
        <f t="shared" si="82"/>
        <v>42614.675625000003</v>
      </c>
      <c r="S1735" s="14">
        <f t="shared" si="83"/>
        <v>42626.895833333328</v>
      </c>
    </row>
    <row r="1736" spans="1:19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8326</v>
      </c>
      <c r="P1736" t="s">
        <v>8348</v>
      </c>
      <c r="Q1736">
        <f t="shared" si="81"/>
        <v>1</v>
      </c>
      <c r="R1736" s="14">
        <f t="shared" si="82"/>
        <v>42102.036527777775</v>
      </c>
      <c r="S1736" s="14">
        <f t="shared" si="83"/>
        <v>42132.036527777775</v>
      </c>
    </row>
    <row r="1737" spans="1:19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8326</v>
      </c>
      <c r="P1737" t="s">
        <v>8348</v>
      </c>
      <c r="Q1737">
        <f t="shared" si="81"/>
        <v>55</v>
      </c>
      <c r="R1737" s="14">
        <f t="shared" si="82"/>
        <v>42559.814178240747</v>
      </c>
      <c r="S1737" s="14">
        <f t="shared" si="83"/>
        <v>42589.814178240747</v>
      </c>
    </row>
    <row r="1738" spans="1:19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8326</v>
      </c>
      <c r="P1738" t="s">
        <v>8348</v>
      </c>
      <c r="Q1738">
        <f t="shared" si="81"/>
        <v>22</v>
      </c>
      <c r="R1738" s="14">
        <f t="shared" si="82"/>
        <v>42286.861493055556</v>
      </c>
      <c r="S1738" s="14">
        <f t="shared" si="83"/>
        <v>42316.90315972222</v>
      </c>
    </row>
    <row r="1739" spans="1:19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8326</v>
      </c>
      <c r="P1739" t="s">
        <v>8348</v>
      </c>
      <c r="Q1739">
        <f t="shared" si="81"/>
        <v>56.67</v>
      </c>
      <c r="R1739" s="14">
        <f t="shared" si="82"/>
        <v>42175.948981481488</v>
      </c>
      <c r="S1739" s="14">
        <f t="shared" si="83"/>
        <v>42205.948981481488</v>
      </c>
    </row>
    <row r="1740" spans="1:19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8326</v>
      </c>
      <c r="P1740" t="s">
        <v>8348</v>
      </c>
      <c r="Q1740">
        <f t="shared" si="81"/>
        <v>20</v>
      </c>
      <c r="R1740" s="14">
        <f t="shared" si="82"/>
        <v>41884.874328703707</v>
      </c>
      <c r="S1740" s="14">
        <f t="shared" si="83"/>
        <v>41914.874328703707</v>
      </c>
    </row>
    <row r="1741" spans="1:19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8326</v>
      </c>
      <c r="P1741" t="s">
        <v>8348</v>
      </c>
      <c r="Q1741">
        <f t="shared" si="81"/>
        <v>1</v>
      </c>
      <c r="R1741" s="14">
        <f t="shared" si="82"/>
        <v>42435.874212962968</v>
      </c>
      <c r="S1741" s="14">
        <f t="shared" si="83"/>
        <v>42494.832546296297</v>
      </c>
    </row>
    <row r="1742" spans="1:19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8326</v>
      </c>
      <c r="P1742" t="s">
        <v>8348</v>
      </c>
      <c r="Q1742">
        <f t="shared" si="81"/>
        <v>0</v>
      </c>
      <c r="R1742" s="14">
        <f t="shared" si="82"/>
        <v>42171.817384259266</v>
      </c>
      <c r="S1742" s="14">
        <f t="shared" si="83"/>
        <v>42201.817384259266</v>
      </c>
    </row>
    <row r="1743" spans="1:19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8339</v>
      </c>
      <c r="P1743" t="s">
        <v>8340</v>
      </c>
      <c r="Q1743">
        <f t="shared" si="81"/>
        <v>25.58</v>
      </c>
      <c r="R1743" s="14">
        <f t="shared" si="82"/>
        <v>42120.628136574072</v>
      </c>
      <c r="S1743" s="14">
        <f t="shared" si="83"/>
        <v>42165.628136574072</v>
      </c>
    </row>
    <row r="1744" spans="1:19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8339</v>
      </c>
      <c r="P1744" t="s">
        <v>8340</v>
      </c>
      <c r="Q1744">
        <f t="shared" si="81"/>
        <v>63.97</v>
      </c>
      <c r="R1744" s="14">
        <f t="shared" si="82"/>
        <v>42710.876967592587</v>
      </c>
      <c r="S1744" s="14">
        <f t="shared" si="83"/>
        <v>42742.875</v>
      </c>
    </row>
    <row r="1745" spans="1:19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8339</v>
      </c>
      <c r="P1745" t="s">
        <v>8340</v>
      </c>
      <c r="Q1745">
        <f t="shared" si="81"/>
        <v>89.93</v>
      </c>
      <c r="R1745" s="14">
        <f t="shared" si="82"/>
        <v>42586.925636574073</v>
      </c>
      <c r="S1745" s="14">
        <f t="shared" si="83"/>
        <v>42609.165972222225</v>
      </c>
    </row>
    <row r="1746" spans="1:19" ht="58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8339</v>
      </c>
      <c r="P1746" t="s">
        <v>8340</v>
      </c>
      <c r="Q1746">
        <f t="shared" si="81"/>
        <v>93.07</v>
      </c>
      <c r="R1746" s="14">
        <f t="shared" si="82"/>
        <v>42026.605057870373</v>
      </c>
      <c r="S1746" s="14">
        <f t="shared" si="83"/>
        <v>42071.563391203701</v>
      </c>
    </row>
    <row r="1747" spans="1:19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8339</v>
      </c>
      <c r="P1747" t="s">
        <v>8340</v>
      </c>
      <c r="Q1747">
        <f t="shared" si="81"/>
        <v>89.67</v>
      </c>
      <c r="R1747" s="14">
        <f t="shared" si="82"/>
        <v>42690.259699074071</v>
      </c>
      <c r="S1747" s="14">
        <f t="shared" si="83"/>
        <v>42726.083333333328</v>
      </c>
    </row>
    <row r="1748" spans="1:19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8339</v>
      </c>
      <c r="P1748" t="s">
        <v>8340</v>
      </c>
      <c r="Q1748">
        <f t="shared" si="81"/>
        <v>207.62</v>
      </c>
      <c r="R1748" s="14">
        <f t="shared" si="82"/>
        <v>42668.176701388889</v>
      </c>
      <c r="S1748" s="14">
        <f t="shared" si="83"/>
        <v>42698.083333333328</v>
      </c>
    </row>
    <row r="1749" spans="1:19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8339</v>
      </c>
      <c r="P1749" t="s">
        <v>8340</v>
      </c>
      <c r="Q1749">
        <f t="shared" si="81"/>
        <v>59.41</v>
      </c>
      <c r="R1749" s="14">
        <f t="shared" si="82"/>
        <v>42292.435532407413</v>
      </c>
      <c r="S1749" s="14">
        <f t="shared" si="83"/>
        <v>42321.625</v>
      </c>
    </row>
    <row r="1750" spans="1:19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8339</v>
      </c>
      <c r="P1750" t="s">
        <v>8340</v>
      </c>
      <c r="Q1750">
        <f t="shared" si="81"/>
        <v>358.97</v>
      </c>
      <c r="R1750" s="14">
        <f t="shared" si="82"/>
        <v>42219.950729166667</v>
      </c>
      <c r="S1750" s="14">
        <f t="shared" si="83"/>
        <v>42249.950729166667</v>
      </c>
    </row>
    <row r="1751" spans="1:19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8339</v>
      </c>
      <c r="P1751" t="s">
        <v>8340</v>
      </c>
      <c r="Q1751">
        <f t="shared" si="81"/>
        <v>94.74</v>
      </c>
      <c r="R1751" s="14">
        <f t="shared" si="82"/>
        <v>42758.975937499999</v>
      </c>
      <c r="S1751" s="14">
        <f t="shared" si="83"/>
        <v>42795.791666666672</v>
      </c>
    </row>
    <row r="1752" spans="1:19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8339</v>
      </c>
      <c r="P1752" t="s">
        <v>8340</v>
      </c>
      <c r="Q1752">
        <f t="shared" si="81"/>
        <v>80.650000000000006</v>
      </c>
      <c r="R1752" s="14">
        <f t="shared" si="82"/>
        <v>42454.836851851855</v>
      </c>
      <c r="S1752" s="14">
        <f t="shared" si="83"/>
        <v>42479.836851851855</v>
      </c>
    </row>
    <row r="1753" spans="1:19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8339</v>
      </c>
      <c r="P1753" t="s">
        <v>8340</v>
      </c>
      <c r="Q1753">
        <f t="shared" si="81"/>
        <v>168.69</v>
      </c>
      <c r="R1753" s="14">
        <f t="shared" si="82"/>
        <v>42052.7815162037</v>
      </c>
      <c r="S1753" s="14">
        <f t="shared" si="83"/>
        <v>42082.739849537036</v>
      </c>
    </row>
    <row r="1754" spans="1:19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8339</v>
      </c>
      <c r="P1754" t="s">
        <v>8340</v>
      </c>
      <c r="Q1754">
        <f t="shared" si="81"/>
        <v>34.69</v>
      </c>
      <c r="R1754" s="14">
        <f t="shared" si="82"/>
        <v>42627.253263888888</v>
      </c>
      <c r="S1754" s="14">
        <f t="shared" si="83"/>
        <v>42657.253263888888</v>
      </c>
    </row>
    <row r="1755" spans="1:19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8339</v>
      </c>
      <c r="P1755" t="s">
        <v>8340</v>
      </c>
      <c r="Q1755">
        <f t="shared" si="81"/>
        <v>462.86</v>
      </c>
      <c r="R1755" s="14">
        <f t="shared" si="82"/>
        <v>42420.74962962963</v>
      </c>
      <c r="S1755" s="14">
        <f t="shared" si="83"/>
        <v>42450.707962962959</v>
      </c>
    </row>
    <row r="1756" spans="1:19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8339</v>
      </c>
      <c r="P1756" t="s">
        <v>8340</v>
      </c>
      <c r="Q1756">
        <f t="shared" si="81"/>
        <v>104.39</v>
      </c>
      <c r="R1756" s="14">
        <f t="shared" si="82"/>
        <v>42067.876770833333</v>
      </c>
      <c r="S1756" s="14">
        <f t="shared" si="83"/>
        <v>42097.835104166668</v>
      </c>
    </row>
    <row r="1757" spans="1:19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8339</v>
      </c>
      <c r="P1757" t="s">
        <v>8340</v>
      </c>
      <c r="Q1757">
        <f t="shared" si="81"/>
        <v>7.5</v>
      </c>
      <c r="R1757" s="14">
        <f t="shared" si="82"/>
        <v>42252.788900462961</v>
      </c>
      <c r="S1757" s="14">
        <f t="shared" si="83"/>
        <v>42282.788900462961</v>
      </c>
    </row>
    <row r="1758" spans="1:19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8339</v>
      </c>
      <c r="P1758" t="s">
        <v>8340</v>
      </c>
      <c r="Q1758">
        <f t="shared" si="81"/>
        <v>47.13</v>
      </c>
      <c r="R1758" s="14">
        <f t="shared" si="82"/>
        <v>42571.167465277773</v>
      </c>
      <c r="S1758" s="14">
        <f t="shared" si="83"/>
        <v>42611.167465277773</v>
      </c>
    </row>
    <row r="1759" spans="1:19" ht="43.5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8339</v>
      </c>
      <c r="P1759" t="s">
        <v>8340</v>
      </c>
      <c r="Q1759">
        <f t="shared" si="81"/>
        <v>414.29</v>
      </c>
      <c r="R1759" s="14">
        <f t="shared" si="82"/>
        <v>42733.827349537038</v>
      </c>
      <c r="S1759" s="14">
        <f t="shared" si="83"/>
        <v>42763.811805555553</v>
      </c>
    </row>
    <row r="1760" spans="1:19" ht="58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8339</v>
      </c>
      <c r="P1760" t="s">
        <v>8340</v>
      </c>
      <c r="Q1760">
        <f t="shared" si="81"/>
        <v>42.48</v>
      </c>
      <c r="R1760" s="14">
        <f t="shared" si="82"/>
        <v>42505.955925925926</v>
      </c>
      <c r="S1760" s="14">
        <f t="shared" si="83"/>
        <v>42565.955925925926</v>
      </c>
    </row>
    <row r="1761" spans="1:19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8339</v>
      </c>
      <c r="P1761" t="s">
        <v>8340</v>
      </c>
      <c r="Q1761">
        <f t="shared" si="81"/>
        <v>108.78</v>
      </c>
      <c r="R1761" s="14">
        <f t="shared" si="82"/>
        <v>42068.829039351855</v>
      </c>
      <c r="S1761" s="14">
        <f t="shared" si="83"/>
        <v>42088.787372685183</v>
      </c>
    </row>
    <row r="1762" spans="1:19" ht="58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8339</v>
      </c>
      <c r="P1762" t="s">
        <v>8340</v>
      </c>
      <c r="Q1762">
        <f t="shared" si="81"/>
        <v>81.099999999999994</v>
      </c>
      <c r="R1762" s="14">
        <f t="shared" si="82"/>
        <v>42405.67260416667</v>
      </c>
      <c r="S1762" s="14">
        <f t="shared" si="83"/>
        <v>42425.67260416667</v>
      </c>
    </row>
    <row r="1763" spans="1:19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8339</v>
      </c>
      <c r="P1763" t="s">
        <v>8340</v>
      </c>
      <c r="Q1763">
        <f t="shared" si="81"/>
        <v>51.67</v>
      </c>
      <c r="R1763" s="14">
        <f t="shared" si="82"/>
        <v>42209.567824074074</v>
      </c>
      <c r="S1763" s="14">
        <f t="shared" si="83"/>
        <v>42259.567824074074</v>
      </c>
    </row>
    <row r="1764" spans="1:19" ht="29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8339</v>
      </c>
      <c r="P1764" t="s">
        <v>8340</v>
      </c>
      <c r="Q1764">
        <f t="shared" si="81"/>
        <v>35.4</v>
      </c>
      <c r="R1764" s="14">
        <f t="shared" si="82"/>
        <v>42410.982002314813</v>
      </c>
      <c r="S1764" s="14">
        <f t="shared" si="83"/>
        <v>42440.982002314813</v>
      </c>
    </row>
    <row r="1765" spans="1:19" ht="58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8339</v>
      </c>
      <c r="P1765" t="s">
        <v>8340</v>
      </c>
      <c r="Q1765">
        <f t="shared" si="81"/>
        <v>103.64</v>
      </c>
      <c r="R1765" s="14">
        <f t="shared" si="82"/>
        <v>42636.868518518517</v>
      </c>
      <c r="S1765" s="14">
        <f t="shared" si="83"/>
        <v>42666.868518518517</v>
      </c>
    </row>
    <row r="1766" spans="1:19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8339</v>
      </c>
      <c r="P1766" t="s">
        <v>8340</v>
      </c>
      <c r="Q1766">
        <f t="shared" si="81"/>
        <v>55.28</v>
      </c>
      <c r="R1766" s="14">
        <f t="shared" si="82"/>
        <v>41825.485868055555</v>
      </c>
      <c r="S1766" s="14">
        <f t="shared" si="83"/>
        <v>41854.485868055555</v>
      </c>
    </row>
    <row r="1767" spans="1:19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8339</v>
      </c>
      <c r="P1767" t="s">
        <v>8340</v>
      </c>
      <c r="Q1767">
        <f t="shared" si="81"/>
        <v>72.17</v>
      </c>
      <c r="R1767" s="14">
        <f t="shared" si="82"/>
        <v>41834.980462962965</v>
      </c>
      <c r="S1767" s="14">
        <f t="shared" si="83"/>
        <v>41864.980462962965</v>
      </c>
    </row>
    <row r="1768" spans="1:19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8339</v>
      </c>
      <c r="P1768" t="s">
        <v>8340</v>
      </c>
      <c r="Q1768">
        <f t="shared" si="81"/>
        <v>0</v>
      </c>
      <c r="R1768" s="14">
        <f t="shared" si="82"/>
        <v>41855.859814814816</v>
      </c>
      <c r="S1768" s="14">
        <f t="shared" si="83"/>
        <v>41876.859814814816</v>
      </c>
    </row>
    <row r="1769" spans="1:19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8339</v>
      </c>
      <c r="P1769" t="s">
        <v>8340</v>
      </c>
      <c r="Q1769">
        <f t="shared" si="81"/>
        <v>58.62</v>
      </c>
      <c r="R1769" s="14">
        <f t="shared" si="82"/>
        <v>41824.658379629633</v>
      </c>
      <c r="S1769" s="14">
        <f t="shared" si="83"/>
        <v>41854.658379629633</v>
      </c>
    </row>
    <row r="1770" spans="1:19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8339</v>
      </c>
      <c r="P1770" t="s">
        <v>8340</v>
      </c>
      <c r="Q1770">
        <f t="shared" si="81"/>
        <v>12.47</v>
      </c>
      <c r="R1770" s="14">
        <f t="shared" si="82"/>
        <v>41849.560694444444</v>
      </c>
      <c r="S1770" s="14">
        <f t="shared" si="83"/>
        <v>41909.560694444444</v>
      </c>
    </row>
    <row r="1771" spans="1:19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8339</v>
      </c>
      <c r="P1771" t="s">
        <v>8340</v>
      </c>
      <c r="Q1771">
        <f t="shared" si="81"/>
        <v>49.14</v>
      </c>
      <c r="R1771" s="14">
        <f t="shared" si="82"/>
        <v>41987.818969907406</v>
      </c>
      <c r="S1771" s="14">
        <f t="shared" si="83"/>
        <v>42017.818969907406</v>
      </c>
    </row>
    <row r="1772" spans="1:19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8339</v>
      </c>
      <c r="P1772" t="s">
        <v>8340</v>
      </c>
      <c r="Q1772">
        <f t="shared" si="81"/>
        <v>150.5</v>
      </c>
      <c r="R1772" s="14">
        <f t="shared" si="82"/>
        <v>41891.780023148152</v>
      </c>
      <c r="S1772" s="14">
        <f t="shared" si="83"/>
        <v>41926.780023148152</v>
      </c>
    </row>
    <row r="1773" spans="1:19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8339</v>
      </c>
      <c r="P1773" t="s">
        <v>8340</v>
      </c>
      <c r="Q1773">
        <f t="shared" si="81"/>
        <v>35.799999999999997</v>
      </c>
      <c r="R1773" s="14">
        <f t="shared" si="82"/>
        <v>41905.979629629634</v>
      </c>
      <c r="S1773" s="14">
        <f t="shared" si="83"/>
        <v>41935.979629629634</v>
      </c>
    </row>
    <row r="1774" spans="1:19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8339</v>
      </c>
      <c r="P1774" t="s">
        <v>8340</v>
      </c>
      <c r="Q1774">
        <f t="shared" si="81"/>
        <v>45.16</v>
      </c>
      <c r="R1774" s="14">
        <f t="shared" si="82"/>
        <v>41766.718009259261</v>
      </c>
      <c r="S1774" s="14">
        <f t="shared" si="83"/>
        <v>41826.718009259261</v>
      </c>
    </row>
    <row r="1775" spans="1:19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8339</v>
      </c>
      <c r="P1775" t="s">
        <v>8340</v>
      </c>
      <c r="Q1775">
        <f t="shared" si="81"/>
        <v>98.79</v>
      </c>
      <c r="R1775" s="14">
        <f t="shared" si="82"/>
        <v>41978.760393518518</v>
      </c>
      <c r="S1775" s="14">
        <f t="shared" si="83"/>
        <v>42023.760393518518</v>
      </c>
    </row>
    <row r="1776" spans="1:19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8339</v>
      </c>
      <c r="P1776" t="s">
        <v>8340</v>
      </c>
      <c r="Q1776">
        <f t="shared" si="81"/>
        <v>88.31</v>
      </c>
      <c r="R1776" s="14">
        <f t="shared" si="82"/>
        <v>41930.218657407408</v>
      </c>
      <c r="S1776" s="14">
        <f t="shared" si="83"/>
        <v>41972.624305555553</v>
      </c>
    </row>
    <row r="1777" spans="1:19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8339</v>
      </c>
      <c r="P1777" t="s">
        <v>8340</v>
      </c>
      <c r="Q1777">
        <f t="shared" si="81"/>
        <v>170.63</v>
      </c>
      <c r="R1777" s="14">
        <f t="shared" si="82"/>
        <v>41891.976388888892</v>
      </c>
      <c r="S1777" s="14">
        <f t="shared" si="83"/>
        <v>41936.976388888892</v>
      </c>
    </row>
    <row r="1778" spans="1:19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8339</v>
      </c>
      <c r="P1778" t="s">
        <v>8340</v>
      </c>
      <c r="Q1778">
        <f t="shared" si="81"/>
        <v>83.75</v>
      </c>
      <c r="R1778" s="14">
        <f t="shared" si="82"/>
        <v>41905.95684027778</v>
      </c>
      <c r="S1778" s="14">
        <f t="shared" si="83"/>
        <v>41941.95684027778</v>
      </c>
    </row>
    <row r="1779" spans="1:19" ht="58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8339</v>
      </c>
      <c r="P1779" t="s">
        <v>8340</v>
      </c>
      <c r="Q1779">
        <f t="shared" si="81"/>
        <v>65.099999999999994</v>
      </c>
      <c r="R1779" s="14">
        <f t="shared" si="82"/>
        <v>42025.357094907406</v>
      </c>
      <c r="S1779" s="14">
        <f t="shared" si="83"/>
        <v>42055.357094907406</v>
      </c>
    </row>
    <row r="1780" spans="1:19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8339</v>
      </c>
      <c r="P1780" t="s">
        <v>8340</v>
      </c>
      <c r="Q1780">
        <f t="shared" si="81"/>
        <v>66.33</v>
      </c>
      <c r="R1780" s="14">
        <f t="shared" si="82"/>
        <v>42045.86336805555</v>
      </c>
      <c r="S1780" s="14">
        <f t="shared" si="83"/>
        <v>42090.821701388893</v>
      </c>
    </row>
    <row r="1781" spans="1:19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8339</v>
      </c>
      <c r="P1781" t="s">
        <v>8340</v>
      </c>
      <c r="Q1781">
        <f t="shared" si="81"/>
        <v>104.89</v>
      </c>
      <c r="R1781" s="14">
        <f t="shared" si="82"/>
        <v>42585.691898148143</v>
      </c>
      <c r="S1781" s="14">
        <f t="shared" si="83"/>
        <v>42615.691898148143</v>
      </c>
    </row>
    <row r="1782" spans="1:19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8339</v>
      </c>
      <c r="P1782" t="s">
        <v>8340</v>
      </c>
      <c r="Q1782">
        <f t="shared" si="81"/>
        <v>78.44</v>
      </c>
      <c r="R1782" s="14">
        <f t="shared" si="82"/>
        <v>42493.600810185191</v>
      </c>
      <c r="S1782" s="14">
        <f t="shared" si="83"/>
        <v>42553.600810185191</v>
      </c>
    </row>
    <row r="1783" spans="1:19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8339</v>
      </c>
      <c r="P1783" t="s">
        <v>8340</v>
      </c>
      <c r="Q1783">
        <f t="shared" si="81"/>
        <v>59.04</v>
      </c>
      <c r="R1783" s="14">
        <f t="shared" si="82"/>
        <v>42597.617418981477</v>
      </c>
      <c r="S1783" s="14">
        <f t="shared" si="83"/>
        <v>42628.617418981477</v>
      </c>
    </row>
    <row r="1784" spans="1:19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8339</v>
      </c>
      <c r="P1784" t="s">
        <v>8340</v>
      </c>
      <c r="Q1784">
        <f t="shared" si="81"/>
        <v>71.34</v>
      </c>
      <c r="R1784" s="14">
        <f t="shared" si="82"/>
        <v>42388.575104166666</v>
      </c>
      <c r="S1784" s="14">
        <f t="shared" si="83"/>
        <v>42421.575104166666</v>
      </c>
    </row>
    <row r="1785" spans="1:19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8339</v>
      </c>
      <c r="P1785" t="s">
        <v>8340</v>
      </c>
      <c r="Q1785">
        <f t="shared" si="81"/>
        <v>51.23</v>
      </c>
      <c r="R1785" s="14">
        <f t="shared" si="82"/>
        <v>42115.949976851851</v>
      </c>
      <c r="S1785" s="14">
        <f t="shared" si="83"/>
        <v>42145.949976851851</v>
      </c>
    </row>
    <row r="1786" spans="1:19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8339</v>
      </c>
      <c r="P1786" t="s">
        <v>8340</v>
      </c>
      <c r="Q1786">
        <f t="shared" si="81"/>
        <v>60.24</v>
      </c>
      <c r="R1786" s="14">
        <f t="shared" si="82"/>
        <v>42003.655555555553</v>
      </c>
      <c r="S1786" s="14">
        <f t="shared" si="83"/>
        <v>42035.142361111109</v>
      </c>
    </row>
    <row r="1787" spans="1:19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8339</v>
      </c>
      <c r="P1787" t="s">
        <v>8340</v>
      </c>
      <c r="Q1787">
        <f t="shared" si="81"/>
        <v>44.94</v>
      </c>
      <c r="R1787" s="14">
        <f t="shared" si="82"/>
        <v>41897.134895833333</v>
      </c>
      <c r="S1787" s="14">
        <f t="shared" si="83"/>
        <v>41928</v>
      </c>
    </row>
    <row r="1788" spans="1:19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8339</v>
      </c>
      <c r="P1788" t="s">
        <v>8340</v>
      </c>
      <c r="Q1788">
        <f t="shared" si="81"/>
        <v>31.21</v>
      </c>
      <c r="R1788" s="14">
        <f t="shared" si="82"/>
        <v>41958.550659722227</v>
      </c>
      <c r="S1788" s="14">
        <f t="shared" si="83"/>
        <v>41988.550659722227</v>
      </c>
    </row>
    <row r="1789" spans="1:19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8339</v>
      </c>
      <c r="P1789" t="s">
        <v>8340</v>
      </c>
      <c r="Q1789">
        <f t="shared" si="81"/>
        <v>63.88</v>
      </c>
      <c r="R1789" s="14">
        <f t="shared" si="82"/>
        <v>42068.65552083333</v>
      </c>
      <c r="S1789" s="14">
        <f t="shared" si="83"/>
        <v>42098.613854166666</v>
      </c>
    </row>
    <row r="1790" spans="1:19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8339</v>
      </c>
      <c r="P1790" t="s">
        <v>8340</v>
      </c>
      <c r="Q1790">
        <f t="shared" si="81"/>
        <v>19</v>
      </c>
      <c r="R1790" s="14">
        <f t="shared" si="82"/>
        <v>41913.94840277778</v>
      </c>
      <c r="S1790" s="14">
        <f t="shared" si="83"/>
        <v>41943.94840277778</v>
      </c>
    </row>
    <row r="1791" spans="1:19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8339</v>
      </c>
      <c r="P1791" t="s">
        <v>8340</v>
      </c>
      <c r="Q1791">
        <f t="shared" si="81"/>
        <v>10</v>
      </c>
      <c r="R1791" s="14">
        <f t="shared" si="82"/>
        <v>41956.250034722223</v>
      </c>
      <c r="S1791" s="14">
        <f t="shared" si="83"/>
        <v>42016.250034722223</v>
      </c>
    </row>
    <row r="1792" spans="1:19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8339</v>
      </c>
      <c r="P1792" t="s">
        <v>8340</v>
      </c>
      <c r="Q1792">
        <f t="shared" si="81"/>
        <v>109.07</v>
      </c>
      <c r="R1792" s="14">
        <f t="shared" si="82"/>
        <v>42010.674513888895</v>
      </c>
      <c r="S1792" s="14">
        <f t="shared" si="83"/>
        <v>42040.674513888895</v>
      </c>
    </row>
    <row r="1793" spans="1:19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8339</v>
      </c>
      <c r="P1793" t="s">
        <v>8340</v>
      </c>
      <c r="Q1793">
        <f t="shared" si="81"/>
        <v>26.75</v>
      </c>
      <c r="R1793" s="14">
        <f t="shared" si="82"/>
        <v>41973.740335648152</v>
      </c>
      <c r="S1793" s="14">
        <f t="shared" si="83"/>
        <v>42033.740335648152</v>
      </c>
    </row>
    <row r="1794" spans="1:19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8339</v>
      </c>
      <c r="P1794" t="s">
        <v>8340</v>
      </c>
      <c r="Q1794">
        <f t="shared" si="81"/>
        <v>109.94</v>
      </c>
      <c r="R1794" s="14">
        <f t="shared" si="82"/>
        <v>42189.031041666662</v>
      </c>
      <c r="S1794" s="14">
        <f t="shared" si="83"/>
        <v>42226.290972222225</v>
      </c>
    </row>
    <row r="1795" spans="1:19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8339</v>
      </c>
      <c r="P1795" t="s">
        <v>8340</v>
      </c>
      <c r="Q1795">
        <f t="shared" ref="Q1795:Q1858" si="84">IFERROR(ROUND(E1795/L1795,2),0)</f>
        <v>20</v>
      </c>
      <c r="R1795" s="14">
        <f t="shared" ref="R1795:R1858" si="85">(((J1795/60)/60)/24)+DATE(1970,1,1)</f>
        <v>41940.89166666667</v>
      </c>
      <c r="S1795" s="14">
        <f t="shared" ref="S1795:S1858" si="86">(((I1795/60)/60)/24)+DATE(1970,1,1)</f>
        <v>41970.933333333334</v>
      </c>
    </row>
    <row r="1796" spans="1:19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8339</v>
      </c>
      <c r="P1796" t="s">
        <v>8340</v>
      </c>
      <c r="Q1796">
        <f t="shared" si="84"/>
        <v>55.39</v>
      </c>
      <c r="R1796" s="14">
        <f t="shared" si="85"/>
        <v>42011.551180555558</v>
      </c>
      <c r="S1796" s="14">
        <f t="shared" si="86"/>
        <v>42046.551180555558</v>
      </c>
    </row>
    <row r="1797" spans="1:19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8339</v>
      </c>
      <c r="P1797" t="s">
        <v>8340</v>
      </c>
      <c r="Q1797">
        <f t="shared" si="84"/>
        <v>133.9</v>
      </c>
      <c r="R1797" s="14">
        <f t="shared" si="85"/>
        <v>42628.288668981477</v>
      </c>
      <c r="S1797" s="14">
        <f t="shared" si="86"/>
        <v>42657.666666666672</v>
      </c>
    </row>
    <row r="1798" spans="1:19" ht="58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8339</v>
      </c>
      <c r="P1798" t="s">
        <v>8340</v>
      </c>
      <c r="Q1798">
        <f t="shared" si="84"/>
        <v>48.72</v>
      </c>
      <c r="R1798" s="14">
        <f t="shared" si="85"/>
        <v>42515.439421296294</v>
      </c>
      <c r="S1798" s="14">
        <f t="shared" si="86"/>
        <v>42575.439421296294</v>
      </c>
    </row>
    <row r="1799" spans="1:19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8339</v>
      </c>
      <c r="P1799" t="s">
        <v>8340</v>
      </c>
      <c r="Q1799">
        <f t="shared" si="84"/>
        <v>48.25</v>
      </c>
      <c r="R1799" s="14">
        <f t="shared" si="85"/>
        <v>42689.56931712963</v>
      </c>
      <c r="S1799" s="14">
        <f t="shared" si="86"/>
        <v>42719.56931712963</v>
      </c>
    </row>
    <row r="1800" spans="1:19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8339</v>
      </c>
      <c r="P1800" t="s">
        <v>8340</v>
      </c>
      <c r="Q1800">
        <f t="shared" si="84"/>
        <v>58.97</v>
      </c>
      <c r="R1800" s="14">
        <f t="shared" si="85"/>
        <v>42344.32677083333</v>
      </c>
      <c r="S1800" s="14">
        <f t="shared" si="86"/>
        <v>42404.32677083333</v>
      </c>
    </row>
    <row r="1801" spans="1:19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8339</v>
      </c>
      <c r="P1801" t="s">
        <v>8340</v>
      </c>
      <c r="Q1801">
        <f t="shared" si="84"/>
        <v>11.64</v>
      </c>
      <c r="R1801" s="14">
        <f t="shared" si="85"/>
        <v>41934.842685185184</v>
      </c>
      <c r="S1801" s="14">
        <f t="shared" si="86"/>
        <v>41954.884351851855</v>
      </c>
    </row>
    <row r="1802" spans="1:19" ht="58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8339</v>
      </c>
      <c r="P1802" t="s">
        <v>8340</v>
      </c>
      <c r="Q1802">
        <f t="shared" si="84"/>
        <v>83.72</v>
      </c>
      <c r="R1802" s="14">
        <f t="shared" si="85"/>
        <v>42623.606134259258</v>
      </c>
      <c r="S1802" s="14">
        <f t="shared" si="86"/>
        <v>42653.606134259258</v>
      </c>
    </row>
    <row r="1803" spans="1:19" ht="58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8339</v>
      </c>
      <c r="P1803" t="s">
        <v>8340</v>
      </c>
      <c r="Q1803">
        <f t="shared" si="84"/>
        <v>63.65</v>
      </c>
      <c r="R1803" s="14">
        <f t="shared" si="85"/>
        <v>42321.660509259258</v>
      </c>
      <c r="S1803" s="14">
        <f t="shared" si="86"/>
        <v>42353.506944444445</v>
      </c>
    </row>
    <row r="1804" spans="1:19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8339</v>
      </c>
      <c r="P1804" t="s">
        <v>8340</v>
      </c>
      <c r="Q1804">
        <f t="shared" si="84"/>
        <v>94.28</v>
      </c>
      <c r="R1804" s="14">
        <f t="shared" si="85"/>
        <v>42159.47256944445</v>
      </c>
      <c r="S1804" s="14">
        <f t="shared" si="86"/>
        <v>42182.915972222225</v>
      </c>
    </row>
    <row r="1805" spans="1:19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8339</v>
      </c>
      <c r="P1805" t="s">
        <v>8340</v>
      </c>
      <c r="Q1805">
        <f t="shared" si="84"/>
        <v>71.87</v>
      </c>
      <c r="R1805" s="14">
        <f t="shared" si="85"/>
        <v>42018.071550925932</v>
      </c>
      <c r="S1805" s="14">
        <f t="shared" si="86"/>
        <v>42049.071550925932</v>
      </c>
    </row>
    <row r="1806" spans="1:19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8339</v>
      </c>
      <c r="P1806" t="s">
        <v>8340</v>
      </c>
      <c r="Q1806">
        <f t="shared" si="84"/>
        <v>104.85</v>
      </c>
      <c r="R1806" s="14">
        <f t="shared" si="85"/>
        <v>42282.678287037037</v>
      </c>
      <c r="S1806" s="14">
        <f t="shared" si="86"/>
        <v>42322.719953703709</v>
      </c>
    </row>
    <row r="1807" spans="1:19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8339</v>
      </c>
      <c r="P1807" t="s">
        <v>8340</v>
      </c>
      <c r="Q1807">
        <f t="shared" si="84"/>
        <v>67.14</v>
      </c>
      <c r="R1807" s="14">
        <f t="shared" si="85"/>
        <v>42247.803912037038</v>
      </c>
      <c r="S1807" s="14">
        <f t="shared" si="86"/>
        <v>42279.75</v>
      </c>
    </row>
    <row r="1808" spans="1:19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8339</v>
      </c>
      <c r="P1808" t="s">
        <v>8340</v>
      </c>
      <c r="Q1808">
        <f t="shared" si="84"/>
        <v>73.88</v>
      </c>
      <c r="R1808" s="14">
        <f t="shared" si="85"/>
        <v>41877.638298611113</v>
      </c>
      <c r="S1808" s="14">
        <f t="shared" si="86"/>
        <v>41912.638298611113</v>
      </c>
    </row>
    <row r="1809" spans="1:19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8339</v>
      </c>
      <c r="P1809" t="s">
        <v>8340</v>
      </c>
      <c r="Q1809">
        <f t="shared" si="84"/>
        <v>69.13</v>
      </c>
      <c r="R1809" s="14">
        <f t="shared" si="85"/>
        <v>41880.068437499998</v>
      </c>
      <c r="S1809" s="14">
        <f t="shared" si="86"/>
        <v>41910.068437499998</v>
      </c>
    </row>
    <row r="1810" spans="1:19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8339</v>
      </c>
      <c r="P1810" t="s">
        <v>8340</v>
      </c>
      <c r="Q1810">
        <f t="shared" si="84"/>
        <v>120.77</v>
      </c>
      <c r="R1810" s="14">
        <f t="shared" si="85"/>
        <v>42742.680902777778</v>
      </c>
      <c r="S1810" s="14">
        <f t="shared" si="86"/>
        <v>42777.680902777778</v>
      </c>
    </row>
    <row r="1811" spans="1:19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8339</v>
      </c>
      <c r="P1811" t="s">
        <v>8340</v>
      </c>
      <c r="Q1811">
        <f t="shared" si="84"/>
        <v>42.22</v>
      </c>
      <c r="R1811" s="14">
        <f t="shared" si="85"/>
        <v>42029.907858796301</v>
      </c>
      <c r="S1811" s="14">
        <f t="shared" si="86"/>
        <v>42064.907858796301</v>
      </c>
    </row>
    <row r="1812" spans="1:19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8339</v>
      </c>
      <c r="P1812" t="s">
        <v>8340</v>
      </c>
      <c r="Q1812">
        <f t="shared" si="84"/>
        <v>7.5</v>
      </c>
      <c r="R1812" s="14">
        <f t="shared" si="85"/>
        <v>41860.91002314815</v>
      </c>
      <c r="S1812" s="14">
        <f t="shared" si="86"/>
        <v>41872.91002314815</v>
      </c>
    </row>
    <row r="1813" spans="1:19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8339</v>
      </c>
      <c r="P1813" t="s">
        <v>8340</v>
      </c>
      <c r="Q1813">
        <f t="shared" si="84"/>
        <v>1.54</v>
      </c>
      <c r="R1813" s="14">
        <f t="shared" si="85"/>
        <v>41876.433680555558</v>
      </c>
      <c r="S1813" s="14">
        <f t="shared" si="86"/>
        <v>41936.166666666664</v>
      </c>
    </row>
    <row r="1814" spans="1:19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8339</v>
      </c>
      <c r="P1814" t="s">
        <v>8340</v>
      </c>
      <c r="Q1814">
        <f t="shared" si="84"/>
        <v>37.61</v>
      </c>
      <c r="R1814" s="14">
        <f t="shared" si="85"/>
        <v>42524.318703703699</v>
      </c>
      <c r="S1814" s="14">
        <f t="shared" si="86"/>
        <v>42554.318703703699</v>
      </c>
    </row>
    <row r="1815" spans="1:19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8339</v>
      </c>
      <c r="P1815" t="s">
        <v>8340</v>
      </c>
      <c r="Q1815">
        <f t="shared" si="84"/>
        <v>0</v>
      </c>
      <c r="R1815" s="14">
        <f t="shared" si="85"/>
        <v>41829.889027777775</v>
      </c>
      <c r="S1815" s="14">
        <f t="shared" si="86"/>
        <v>41859.889027777775</v>
      </c>
    </row>
    <row r="1816" spans="1:19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8339</v>
      </c>
      <c r="P1816" t="s">
        <v>8340</v>
      </c>
      <c r="Q1816">
        <f t="shared" si="84"/>
        <v>42.16</v>
      </c>
      <c r="R1816" s="14">
        <f t="shared" si="85"/>
        <v>42033.314074074078</v>
      </c>
      <c r="S1816" s="14">
        <f t="shared" si="86"/>
        <v>42063.314074074078</v>
      </c>
    </row>
    <row r="1817" spans="1:19" ht="58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8339</v>
      </c>
      <c r="P1817" t="s">
        <v>8340</v>
      </c>
      <c r="Q1817">
        <f t="shared" si="84"/>
        <v>0</v>
      </c>
      <c r="R1817" s="14">
        <f t="shared" si="85"/>
        <v>42172.906678240746</v>
      </c>
      <c r="S1817" s="14">
        <f t="shared" si="86"/>
        <v>42186.906678240746</v>
      </c>
    </row>
    <row r="1818" spans="1:19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8339</v>
      </c>
      <c r="P1818" t="s">
        <v>8340</v>
      </c>
      <c r="Q1818">
        <f t="shared" si="84"/>
        <v>84.83</v>
      </c>
      <c r="R1818" s="14">
        <f t="shared" si="85"/>
        <v>42548.876192129625</v>
      </c>
      <c r="S1818" s="14">
        <f t="shared" si="86"/>
        <v>42576.791666666672</v>
      </c>
    </row>
    <row r="1819" spans="1:19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8339</v>
      </c>
      <c r="P1819" t="s">
        <v>8340</v>
      </c>
      <c r="Q1819">
        <f t="shared" si="84"/>
        <v>94.19</v>
      </c>
      <c r="R1819" s="14">
        <f t="shared" si="85"/>
        <v>42705.662118055552</v>
      </c>
      <c r="S1819" s="14">
        <f t="shared" si="86"/>
        <v>42765.290972222225</v>
      </c>
    </row>
    <row r="1820" spans="1:19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8339</v>
      </c>
      <c r="P1820" t="s">
        <v>8340</v>
      </c>
      <c r="Q1820">
        <f t="shared" si="84"/>
        <v>0</v>
      </c>
      <c r="R1820" s="14">
        <f t="shared" si="85"/>
        <v>42067.234375</v>
      </c>
      <c r="S1820" s="14">
        <f t="shared" si="86"/>
        <v>42097.192708333328</v>
      </c>
    </row>
    <row r="1821" spans="1:19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8339</v>
      </c>
      <c r="P1821" t="s">
        <v>8340</v>
      </c>
      <c r="Q1821">
        <f t="shared" si="84"/>
        <v>6.25</v>
      </c>
      <c r="R1821" s="14">
        <f t="shared" si="85"/>
        <v>41820.752268518518</v>
      </c>
      <c r="S1821" s="14">
        <f t="shared" si="86"/>
        <v>41850.752268518518</v>
      </c>
    </row>
    <row r="1822" spans="1:19" ht="58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8339</v>
      </c>
      <c r="P1822" t="s">
        <v>8340</v>
      </c>
      <c r="Q1822">
        <f t="shared" si="84"/>
        <v>213.38</v>
      </c>
      <c r="R1822" s="14">
        <f t="shared" si="85"/>
        <v>42065.084375000006</v>
      </c>
      <c r="S1822" s="14">
        <f t="shared" si="86"/>
        <v>42095.042708333334</v>
      </c>
    </row>
    <row r="1823" spans="1:19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8326</v>
      </c>
      <c r="P1823" t="s">
        <v>8327</v>
      </c>
      <c r="Q1823">
        <f t="shared" si="84"/>
        <v>59.16</v>
      </c>
      <c r="R1823" s="14">
        <f t="shared" si="85"/>
        <v>40926.319062499999</v>
      </c>
      <c r="S1823" s="14">
        <f t="shared" si="86"/>
        <v>40971.319062499999</v>
      </c>
    </row>
    <row r="1824" spans="1:19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8326</v>
      </c>
      <c r="P1824" t="s">
        <v>8327</v>
      </c>
      <c r="Q1824">
        <f t="shared" si="84"/>
        <v>27.27</v>
      </c>
      <c r="R1824" s="14">
        <f t="shared" si="85"/>
        <v>41634.797013888885</v>
      </c>
      <c r="S1824" s="14">
        <f t="shared" si="86"/>
        <v>41670.792361111111</v>
      </c>
    </row>
    <row r="1825" spans="1:19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8326</v>
      </c>
      <c r="P1825" t="s">
        <v>8327</v>
      </c>
      <c r="Q1825">
        <f t="shared" si="84"/>
        <v>24.58</v>
      </c>
      <c r="R1825" s="14">
        <f t="shared" si="85"/>
        <v>41176.684907407405</v>
      </c>
      <c r="S1825" s="14">
        <f t="shared" si="86"/>
        <v>41206.684907407405</v>
      </c>
    </row>
    <row r="1826" spans="1:19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8326</v>
      </c>
      <c r="P1826" t="s">
        <v>8327</v>
      </c>
      <c r="Q1826">
        <f t="shared" si="84"/>
        <v>75.05</v>
      </c>
      <c r="R1826" s="14">
        <f t="shared" si="85"/>
        <v>41626.916284722225</v>
      </c>
      <c r="S1826" s="14">
        <f t="shared" si="86"/>
        <v>41647.088888888888</v>
      </c>
    </row>
    <row r="1827" spans="1:19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8326</v>
      </c>
      <c r="P1827" t="s">
        <v>8327</v>
      </c>
      <c r="Q1827">
        <f t="shared" si="84"/>
        <v>42.02</v>
      </c>
      <c r="R1827" s="14">
        <f t="shared" si="85"/>
        <v>41443.83452546296</v>
      </c>
      <c r="S1827" s="14">
        <f t="shared" si="86"/>
        <v>41466.83452546296</v>
      </c>
    </row>
    <row r="1828" spans="1:19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8326</v>
      </c>
      <c r="P1828" t="s">
        <v>8327</v>
      </c>
      <c r="Q1828">
        <f t="shared" si="84"/>
        <v>53.16</v>
      </c>
      <c r="R1828" s="14">
        <f t="shared" si="85"/>
        <v>41657.923807870371</v>
      </c>
      <c r="S1828" s="14">
        <f t="shared" si="86"/>
        <v>41687.923807870371</v>
      </c>
    </row>
    <row r="1829" spans="1:19" ht="58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8326</v>
      </c>
      <c r="P1829" t="s">
        <v>8327</v>
      </c>
      <c r="Q1829">
        <f t="shared" si="84"/>
        <v>83.89</v>
      </c>
      <c r="R1829" s="14">
        <f t="shared" si="85"/>
        <v>40555.325937499998</v>
      </c>
      <c r="S1829" s="14">
        <f t="shared" si="86"/>
        <v>40605.325937499998</v>
      </c>
    </row>
    <row r="1830" spans="1:19" ht="58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8326</v>
      </c>
      <c r="P1830" t="s">
        <v>8327</v>
      </c>
      <c r="Q1830">
        <f t="shared" si="84"/>
        <v>417.33</v>
      </c>
      <c r="R1830" s="14">
        <f t="shared" si="85"/>
        <v>41736.899652777778</v>
      </c>
      <c r="S1830" s="14">
        <f t="shared" si="86"/>
        <v>41768.916666666664</v>
      </c>
    </row>
    <row r="1831" spans="1:19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8326</v>
      </c>
      <c r="P1831" t="s">
        <v>8327</v>
      </c>
      <c r="Q1831">
        <f t="shared" si="84"/>
        <v>75.77</v>
      </c>
      <c r="R1831" s="14">
        <f t="shared" si="85"/>
        <v>40516.087627314817</v>
      </c>
      <c r="S1831" s="14">
        <f t="shared" si="86"/>
        <v>40564.916666666664</v>
      </c>
    </row>
    <row r="1832" spans="1:19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8326</v>
      </c>
      <c r="P1832" t="s">
        <v>8327</v>
      </c>
      <c r="Q1832">
        <f t="shared" si="84"/>
        <v>67.39</v>
      </c>
      <c r="R1832" s="14">
        <f t="shared" si="85"/>
        <v>41664.684108796297</v>
      </c>
      <c r="S1832" s="14">
        <f t="shared" si="86"/>
        <v>41694.684108796297</v>
      </c>
    </row>
    <row r="1833" spans="1:19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8326</v>
      </c>
      <c r="P1833" t="s">
        <v>8327</v>
      </c>
      <c r="Q1833">
        <f t="shared" si="84"/>
        <v>73.569999999999993</v>
      </c>
      <c r="R1833" s="14">
        <f t="shared" si="85"/>
        <v>41026.996099537035</v>
      </c>
      <c r="S1833" s="14">
        <f t="shared" si="86"/>
        <v>41041.996099537035</v>
      </c>
    </row>
    <row r="1834" spans="1:19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8326</v>
      </c>
      <c r="P1834" t="s">
        <v>8327</v>
      </c>
      <c r="Q1834">
        <f t="shared" si="84"/>
        <v>25</v>
      </c>
      <c r="R1834" s="14">
        <f t="shared" si="85"/>
        <v>40576.539664351854</v>
      </c>
      <c r="S1834" s="14">
        <f t="shared" si="86"/>
        <v>40606.539664351854</v>
      </c>
    </row>
    <row r="1835" spans="1:19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8326</v>
      </c>
      <c r="P1835" t="s">
        <v>8327</v>
      </c>
      <c r="Q1835">
        <f t="shared" si="84"/>
        <v>42</v>
      </c>
      <c r="R1835" s="14">
        <f t="shared" si="85"/>
        <v>41303.044016203705</v>
      </c>
      <c r="S1835" s="14">
        <f t="shared" si="86"/>
        <v>41335.332638888889</v>
      </c>
    </row>
    <row r="1836" spans="1:19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8326</v>
      </c>
      <c r="P1836" t="s">
        <v>8327</v>
      </c>
      <c r="Q1836">
        <f t="shared" si="84"/>
        <v>131.16999999999999</v>
      </c>
      <c r="R1836" s="14">
        <f t="shared" si="85"/>
        <v>41988.964062500003</v>
      </c>
      <c r="S1836" s="14">
        <f t="shared" si="86"/>
        <v>42028.964062500003</v>
      </c>
    </row>
    <row r="1837" spans="1:19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8326</v>
      </c>
      <c r="P1837" t="s">
        <v>8327</v>
      </c>
      <c r="Q1837">
        <f t="shared" si="84"/>
        <v>47.27</v>
      </c>
      <c r="R1837" s="14">
        <f t="shared" si="85"/>
        <v>42430.702210648145</v>
      </c>
      <c r="S1837" s="14">
        <f t="shared" si="86"/>
        <v>42460.660543981481</v>
      </c>
    </row>
    <row r="1838" spans="1:19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8326</v>
      </c>
      <c r="P1838" t="s">
        <v>8327</v>
      </c>
      <c r="Q1838">
        <f t="shared" si="84"/>
        <v>182.13</v>
      </c>
      <c r="R1838" s="14">
        <f t="shared" si="85"/>
        <v>41305.809363425928</v>
      </c>
      <c r="S1838" s="14">
        <f t="shared" si="86"/>
        <v>41322.809363425928</v>
      </c>
    </row>
    <row r="1839" spans="1:19" ht="58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8326</v>
      </c>
      <c r="P1839" t="s">
        <v>8327</v>
      </c>
      <c r="Q1839">
        <f t="shared" si="84"/>
        <v>61.37</v>
      </c>
      <c r="R1839" s="14">
        <f t="shared" si="85"/>
        <v>40926.047858796301</v>
      </c>
      <c r="S1839" s="14">
        <f t="shared" si="86"/>
        <v>40986.006192129629</v>
      </c>
    </row>
    <row r="1840" spans="1:19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8326</v>
      </c>
      <c r="P1840" t="s">
        <v>8327</v>
      </c>
      <c r="Q1840">
        <f t="shared" si="84"/>
        <v>35.770000000000003</v>
      </c>
      <c r="R1840" s="14">
        <f t="shared" si="85"/>
        <v>40788.786539351851</v>
      </c>
      <c r="S1840" s="14">
        <f t="shared" si="86"/>
        <v>40817.125</v>
      </c>
    </row>
    <row r="1841" spans="1:19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8326</v>
      </c>
      <c r="P1841" t="s">
        <v>8327</v>
      </c>
      <c r="Q1841">
        <f t="shared" si="84"/>
        <v>45.62</v>
      </c>
      <c r="R1841" s="14">
        <f t="shared" si="85"/>
        <v>42614.722013888888</v>
      </c>
      <c r="S1841" s="14">
        <f t="shared" si="86"/>
        <v>42644.722013888888</v>
      </c>
    </row>
    <row r="1842" spans="1:19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8326</v>
      </c>
      <c r="P1842" t="s">
        <v>8327</v>
      </c>
      <c r="Q1842">
        <f t="shared" si="84"/>
        <v>75.38</v>
      </c>
      <c r="R1842" s="14">
        <f t="shared" si="85"/>
        <v>41382.096180555556</v>
      </c>
      <c r="S1842" s="14">
        <f t="shared" si="86"/>
        <v>41401.207638888889</v>
      </c>
    </row>
    <row r="1843" spans="1:19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8326</v>
      </c>
      <c r="P1843" t="s">
        <v>8327</v>
      </c>
      <c r="Q1843">
        <f t="shared" si="84"/>
        <v>50.88</v>
      </c>
      <c r="R1843" s="14">
        <f t="shared" si="85"/>
        <v>41745.84542824074</v>
      </c>
      <c r="S1843" s="14">
        <f t="shared" si="86"/>
        <v>41779.207638888889</v>
      </c>
    </row>
    <row r="1844" spans="1:19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8326</v>
      </c>
      <c r="P1844" t="s">
        <v>8327</v>
      </c>
      <c r="Q1844">
        <f t="shared" si="84"/>
        <v>119.29</v>
      </c>
      <c r="R1844" s="14">
        <f t="shared" si="85"/>
        <v>42031.631724537037</v>
      </c>
      <c r="S1844" s="14">
        <f t="shared" si="86"/>
        <v>42065.249305555553</v>
      </c>
    </row>
    <row r="1845" spans="1:19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8326</v>
      </c>
      <c r="P1845" t="s">
        <v>8327</v>
      </c>
      <c r="Q1845">
        <f t="shared" si="84"/>
        <v>92.54</v>
      </c>
      <c r="R1845" s="14">
        <f t="shared" si="85"/>
        <v>40564.994837962964</v>
      </c>
      <c r="S1845" s="14">
        <f t="shared" si="86"/>
        <v>40594.994837962964</v>
      </c>
    </row>
    <row r="1846" spans="1:19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8326</v>
      </c>
      <c r="P1846" t="s">
        <v>8327</v>
      </c>
      <c r="Q1846">
        <f t="shared" si="84"/>
        <v>76.05</v>
      </c>
      <c r="R1846" s="14">
        <f t="shared" si="85"/>
        <v>40666.973541666666</v>
      </c>
      <c r="S1846" s="14">
        <f t="shared" si="86"/>
        <v>40705.125</v>
      </c>
    </row>
    <row r="1847" spans="1:19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8326</v>
      </c>
      <c r="P1847" t="s">
        <v>8327</v>
      </c>
      <c r="Q1847">
        <f t="shared" si="84"/>
        <v>52.63</v>
      </c>
      <c r="R1847" s="14">
        <f t="shared" si="85"/>
        <v>42523.333310185189</v>
      </c>
      <c r="S1847" s="14">
        <f t="shared" si="86"/>
        <v>42538.204861111109</v>
      </c>
    </row>
    <row r="1848" spans="1:19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8326</v>
      </c>
      <c r="P1848" t="s">
        <v>8327</v>
      </c>
      <c r="Q1848">
        <f t="shared" si="84"/>
        <v>98.99</v>
      </c>
      <c r="R1848" s="14">
        <f t="shared" si="85"/>
        <v>41228.650196759263</v>
      </c>
      <c r="S1848" s="14">
        <f t="shared" si="86"/>
        <v>41258.650196759263</v>
      </c>
    </row>
    <row r="1849" spans="1:19" ht="58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8326</v>
      </c>
      <c r="P1849" t="s">
        <v>8327</v>
      </c>
      <c r="Q1849">
        <f t="shared" si="84"/>
        <v>79.53</v>
      </c>
      <c r="R1849" s="14">
        <f t="shared" si="85"/>
        <v>42094.236481481479</v>
      </c>
      <c r="S1849" s="14">
        <f t="shared" si="86"/>
        <v>42115.236481481479</v>
      </c>
    </row>
    <row r="1850" spans="1:19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8326</v>
      </c>
      <c r="P1850" t="s">
        <v>8327</v>
      </c>
      <c r="Q1850">
        <f t="shared" si="84"/>
        <v>134.21</v>
      </c>
      <c r="R1850" s="14">
        <f t="shared" si="85"/>
        <v>40691.788055555553</v>
      </c>
      <c r="S1850" s="14">
        <f t="shared" si="86"/>
        <v>40755.290972222225</v>
      </c>
    </row>
    <row r="1851" spans="1:19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8326</v>
      </c>
      <c r="P1851" t="s">
        <v>8327</v>
      </c>
      <c r="Q1851">
        <f t="shared" si="84"/>
        <v>37.630000000000003</v>
      </c>
      <c r="R1851" s="14">
        <f t="shared" si="85"/>
        <v>41169.845590277779</v>
      </c>
      <c r="S1851" s="14">
        <f t="shared" si="86"/>
        <v>41199.845590277779</v>
      </c>
    </row>
    <row r="1852" spans="1:19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8326</v>
      </c>
      <c r="P1852" t="s">
        <v>8327</v>
      </c>
      <c r="Q1852">
        <f t="shared" si="84"/>
        <v>51.04</v>
      </c>
      <c r="R1852" s="14">
        <f t="shared" si="85"/>
        <v>41800.959490740745</v>
      </c>
      <c r="S1852" s="14">
        <f t="shared" si="86"/>
        <v>41830.959490740745</v>
      </c>
    </row>
    <row r="1853" spans="1:19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8326</v>
      </c>
      <c r="P1853" t="s">
        <v>8327</v>
      </c>
      <c r="Q1853">
        <f t="shared" si="84"/>
        <v>50.04</v>
      </c>
      <c r="R1853" s="14">
        <f t="shared" si="85"/>
        <v>41827.906689814816</v>
      </c>
      <c r="S1853" s="14">
        <f t="shared" si="86"/>
        <v>41848.041666666664</v>
      </c>
    </row>
    <row r="1854" spans="1:19" ht="58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8326</v>
      </c>
      <c r="P1854" t="s">
        <v>8327</v>
      </c>
      <c r="Q1854">
        <f t="shared" si="84"/>
        <v>133.93</v>
      </c>
      <c r="R1854" s="14">
        <f t="shared" si="85"/>
        <v>42081.77143518519</v>
      </c>
      <c r="S1854" s="14">
        <f t="shared" si="86"/>
        <v>42119</v>
      </c>
    </row>
    <row r="1855" spans="1:19" ht="58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8326</v>
      </c>
      <c r="P1855" t="s">
        <v>8327</v>
      </c>
      <c r="Q1855">
        <f t="shared" si="84"/>
        <v>58.21</v>
      </c>
      <c r="R1855" s="14">
        <f t="shared" si="85"/>
        <v>41177.060381944444</v>
      </c>
      <c r="S1855" s="14">
        <f t="shared" si="86"/>
        <v>41227.102048611108</v>
      </c>
    </row>
    <row r="1856" spans="1:19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8326</v>
      </c>
      <c r="P1856" t="s">
        <v>8327</v>
      </c>
      <c r="Q1856">
        <f t="shared" si="84"/>
        <v>88.04</v>
      </c>
      <c r="R1856" s="14">
        <f t="shared" si="85"/>
        <v>41388.021261574075</v>
      </c>
      <c r="S1856" s="14">
        <f t="shared" si="86"/>
        <v>41418.021261574075</v>
      </c>
    </row>
    <row r="1857" spans="1:19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8326</v>
      </c>
      <c r="P1857" t="s">
        <v>8327</v>
      </c>
      <c r="Q1857">
        <f t="shared" si="84"/>
        <v>70.58</v>
      </c>
      <c r="R1857" s="14">
        <f t="shared" si="85"/>
        <v>41600.538657407407</v>
      </c>
      <c r="S1857" s="14">
        <f t="shared" si="86"/>
        <v>41645.538657407407</v>
      </c>
    </row>
    <row r="1858" spans="1:19" ht="58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8326</v>
      </c>
      <c r="P1858" t="s">
        <v>8327</v>
      </c>
      <c r="Q1858">
        <f t="shared" si="84"/>
        <v>53.29</v>
      </c>
      <c r="R1858" s="14">
        <f t="shared" si="85"/>
        <v>41817.854999999996</v>
      </c>
      <c r="S1858" s="14">
        <f t="shared" si="86"/>
        <v>41838.854999999996</v>
      </c>
    </row>
    <row r="1859" spans="1:19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8326</v>
      </c>
      <c r="P1859" t="s">
        <v>8327</v>
      </c>
      <c r="Q1859">
        <f t="shared" ref="Q1859:Q1922" si="87">IFERROR(ROUND(E1859/L1859,2),0)</f>
        <v>136.36000000000001</v>
      </c>
      <c r="R1859" s="14">
        <f t="shared" ref="R1859:R1922" si="88">(((J1859/60)/60)/24)+DATE(1970,1,1)</f>
        <v>41864.76866898148</v>
      </c>
      <c r="S1859" s="14">
        <f t="shared" ref="S1859:S1922" si="89">(((I1859/60)/60)/24)+DATE(1970,1,1)</f>
        <v>41894.76866898148</v>
      </c>
    </row>
    <row r="1860" spans="1:19" ht="58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8326</v>
      </c>
      <c r="P1860" t="s">
        <v>8327</v>
      </c>
      <c r="Q1860">
        <f t="shared" si="87"/>
        <v>40.549999999999997</v>
      </c>
      <c r="R1860" s="14">
        <f t="shared" si="88"/>
        <v>40833.200474537036</v>
      </c>
      <c r="S1860" s="14">
        <f t="shared" si="89"/>
        <v>40893.242141203707</v>
      </c>
    </row>
    <row r="1861" spans="1:19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8326</v>
      </c>
      <c r="P1861" t="s">
        <v>8327</v>
      </c>
      <c r="Q1861">
        <f t="shared" si="87"/>
        <v>70.63</v>
      </c>
      <c r="R1861" s="14">
        <f t="shared" si="88"/>
        <v>40778.770011574074</v>
      </c>
      <c r="S1861" s="14">
        <f t="shared" si="89"/>
        <v>40808.770011574074</v>
      </c>
    </row>
    <row r="1862" spans="1:19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8326</v>
      </c>
      <c r="P1862" t="s">
        <v>8327</v>
      </c>
      <c r="Q1862">
        <f t="shared" si="87"/>
        <v>52.68</v>
      </c>
      <c r="R1862" s="14">
        <f t="shared" si="88"/>
        <v>41655.709305555552</v>
      </c>
      <c r="S1862" s="14">
        <f t="shared" si="89"/>
        <v>41676.709305555552</v>
      </c>
    </row>
    <row r="1863" spans="1:19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8334</v>
      </c>
      <c r="P1863" t="s">
        <v>8336</v>
      </c>
      <c r="Q1863">
        <f t="shared" si="87"/>
        <v>0</v>
      </c>
      <c r="R1863" s="14">
        <f t="shared" si="88"/>
        <v>42000.300243055557</v>
      </c>
      <c r="S1863" s="14">
        <f t="shared" si="89"/>
        <v>42030.300243055557</v>
      </c>
    </row>
    <row r="1864" spans="1:19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8334</v>
      </c>
      <c r="P1864" t="s">
        <v>8336</v>
      </c>
      <c r="Q1864">
        <f t="shared" si="87"/>
        <v>90.94</v>
      </c>
      <c r="R1864" s="14">
        <f t="shared" si="88"/>
        <v>42755.492754629624</v>
      </c>
      <c r="S1864" s="14">
        <f t="shared" si="89"/>
        <v>42802.3125</v>
      </c>
    </row>
    <row r="1865" spans="1:19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8334</v>
      </c>
      <c r="P1865" t="s">
        <v>8336</v>
      </c>
      <c r="Q1865">
        <f t="shared" si="87"/>
        <v>5</v>
      </c>
      <c r="R1865" s="14">
        <f t="shared" si="88"/>
        <v>41772.797280092593</v>
      </c>
      <c r="S1865" s="14">
        <f t="shared" si="89"/>
        <v>41802.797280092593</v>
      </c>
    </row>
    <row r="1866" spans="1:19" ht="58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8334</v>
      </c>
      <c r="P1866" t="s">
        <v>8336</v>
      </c>
      <c r="Q1866">
        <f t="shared" si="87"/>
        <v>58.08</v>
      </c>
      <c r="R1866" s="14">
        <f t="shared" si="88"/>
        <v>41733.716435185182</v>
      </c>
      <c r="S1866" s="14">
        <f t="shared" si="89"/>
        <v>41763.716435185182</v>
      </c>
    </row>
    <row r="1867" spans="1:19" ht="58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8334</v>
      </c>
      <c r="P1867" t="s">
        <v>8336</v>
      </c>
      <c r="Q1867">
        <f t="shared" si="87"/>
        <v>2</v>
      </c>
      <c r="R1867" s="14">
        <f t="shared" si="88"/>
        <v>42645.367442129631</v>
      </c>
      <c r="S1867" s="14">
        <f t="shared" si="89"/>
        <v>42680.409108796302</v>
      </c>
    </row>
    <row r="1868" spans="1:19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8334</v>
      </c>
      <c r="P1868" t="s">
        <v>8336</v>
      </c>
      <c r="Q1868">
        <f t="shared" si="87"/>
        <v>62.5</v>
      </c>
      <c r="R1868" s="14">
        <f t="shared" si="88"/>
        <v>42742.246493055558</v>
      </c>
      <c r="S1868" s="14">
        <f t="shared" si="89"/>
        <v>42795.166666666672</v>
      </c>
    </row>
    <row r="1869" spans="1:19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8334</v>
      </c>
      <c r="P1869" t="s">
        <v>8336</v>
      </c>
      <c r="Q1869">
        <f t="shared" si="87"/>
        <v>10</v>
      </c>
      <c r="R1869" s="14">
        <f t="shared" si="88"/>
        <v>42649.924907407403</v>
      </c>
      <c r="S1869" s="14">
        <f t="shared" si="89"/>
        <v>42679.924907407403</v>
      </c>
    </row>
    <row r="1870" spans="1:19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8334</v>
      </c>
      <c r="P1870" t="s">
        <v>8336</v>
      </c>
      <c r="Q1870">
        <f t="shared" si="87"/>
        <v>71.59</v>
      </c>
      <c r="R1870" s="14">
        <f t="shared" si="88"/>
        <v>42328.779224537036</v>
      </c>
      <c r="S1870" s="14">
        <f t="shared" si="89"/>
        <v>42353.332638888889</v>
      </c>
    </row>
    <row r="1871" spans="1:19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8334</v>
      </c>
      <c r="P1871" t="s">
        <v>8336</v>
      </c>
      <c r="Q1871">
        <f t="shared" si="87"/>
        <v>0</v>
      </c>
      <c r="R1871" s="14">
        <f t="shared" si="88"/>
        <v>42709.002881944441</v>
      </c>
      <c r="S1871" s="14">
        <f t="shared" si="89"/>
        <v>42739.002881944441</v>
      </c>
    </row>
    <row r="1872" spans="1:19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8334</v>
      </c>
      <c r="P1872" t="s">
        <v>8336</v>
      </c>
      <c r="Q1872">
        <f t="shared" si="87"/>
        <v>32.82</v>
      </c>
      <c r="R1872" s="14">
        <f t="shared" si="88"/>
        <v>42371.355729166666</v>
      </c>
      <c r="S1872" s="14">
        <f t="shared" si="89"/>
        <v>42400.178472222222</v>
      </c>
    </row>
    <row r="1873" spans="1:19" ht="58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8334</v>
      </c>
      <c r="P1873" t="s">
        <v>8336</v>
      </c>
      <c r="Q1873">
        <f t="shared" si="87"/>
        <v>49.12</v>
      </c>
      <c r="R1873" s="14">
        <f t="shared" si="88"/>
        <v>41923.783576388887</v>
      </c>
      <c r="S1873" s="14">
        <f t="shared" si="89"/>
        <v>41963.825243055559</v>
      </c>
    </row>
    <row r="1874" spans="1:19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8334</v>
      </c>
      <c r="P1874" t="s">
        <v>8336</v>
      </c>
      <c r="Q1874">
        <f t="shared" si="87"/>
        <v>16.309999999999999</v>
      </c>
      <c r="R1874" s="14">
        <f t="shared" si="88"/>
        <v>42155.129652777774</v>
      </c>
      <c r="S1874" s="14">
        <f t="shared" si="89"/>
        <v>42185.129652777774</v>
      </c>
    </row>
    <row r="1875" spans="1:19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8334</v>
      </c>
      <c r="P1875" t="s">
        <v>8336</v>
      </c>
      <c r="Q1875">
        <f t="shared" si="87"/>
        <v>18</v>
      </c>
      <c r="R1875" s="14">
        <f t="shared" si="88"/>
        <v>42164.615856481483</v>
      </c>
      <c r="S1875" s="14">
        <f t="shared" si="89"/>
        <v>42193.697916666672</v>
      </c>
    </row>
    <row r="1876" spans="1:19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8334</v>
      </c>
      <c r="P1876" t="s">
        <v>8336</v>
      </c>
      <c r="Q1876">
        <f t="shared" si="87"/>
        <v>13</v>
      </c>
      <c r="R1876" s="14">
        <f t="shared" si="88"/>
        <v>42529.969131944439</v>
      </c>
      <c r="S1876" s="14">
        <f t="shared" si="89"/>
        <v>42549.969131944439</v>
      </c>
    </row>
    <row r="1877" spans="1:19" ht="43.5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8334</v>
      </c>
      <c r="P1877" t="s">
        <v>8336</v>
      </c>
      <c r="Q1877">
        <f t="shared" si="87"/>
        <v>17</v>
      </c>
      <c r="R1877" s="14">
        <f t="shared" si="88"/>
        <v>42528.899398148147</v>
      </c>
      <c r="S1877" s="14">
        <f t="shared" si="89"/>
        <v>42588.899398148147</v>
      </c>
    </row>
    <row r="1878" spans="1:19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8334</v>
      </c>
      <c r="P1878" t="s">
        <v>8336</v>
      </c>
      <c r="Q1878">
        <f t="shared" si="87"/>
        <v>0</v>
      </c>
      <c r="R1878" s="14">
        <f t="shared" si="88"/>
        <v>41776.284780092588</v>
      </c>
      <c r="S1878" s="14">
        <f t="shared" si="89"/>
        <v>41806.284780092588</v>
      </c>
    </row>
    <row r="1879" spans="1:19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8334</v>
      </c>
      <c r="P1879" t="s">
        <v>8336</v>
      </c>
      <c r="Q1879">
        <f t="shared" si="87"/>
        <v>0</v>
      </c>
      <c r="R1879" s="14">
        <f t="shared" si="88"/>
        <v>42035.029224537036</v>
      </c>
      <c r="S1879" s="14">
        <f t="shared" si="89"/>
        <v>42064.029224537036</v>
      </c>
    </row>
    <row r="1880" spans="1:19" ht="58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8334</v>
      </c>
      <c r="P1880" t="s">
        <v>8336</v>
      </c>
      <c r="Q1880">
        <f t="shared" si="87"/>
        <v>0</v>
      </c>
      <c r="R1880" s="14">
        <f t="shared" si="88"/>
        <v>41773.008738425924</v>
      </c>
      <c r="S1880" s="14">
        <f t="shared" si="89"/>
        <v>41803.008738425924</v>
      </c>
    </row>
    <row r="1881" spans="1:19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8334</v>
      </c>
      <c r="P1881" t="s">
        <v>8336</v>
      </c>
      <c r="Q1881">
        <f t="shared" si="87"/>
        <v>3</v>
      </c>
      <c r="R1881" s="14">
        <f t="shared" si="88"/>
        <v>42413.649641203709</v>
      </c>
      <c r="S1881" s="14">
        <f t="shared" si="89"/>
        <v>42443.607974537037</v>
      </c>
    </row>
    <row r="1882" spans="1:19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8334</v>
      </c>
      <c r="P1882" t="s">
        <v>8336</v>
      </c>
      <c r="Q1882">
        <f t="shared" si="87"/>
        <v>41.83</v>
      </c>
      <c r="R1882" s="14">
        <f t="shared" si="88"/>
        <v>42430.566898148143</v>
      </c>
      <c r="S1882" s="14">
        <f t="shared" si="89"/>
        <v>42459.525231481486</v>
      </c>
    </row>
    <row r="1883" spans="1:19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8326</v>
      </c>
      <c r="P1883" t="s">
        <v>8330</v>
      </c>
      <c r="Q1883">
        <f t="shared" si="87"/>
        <v>49.34</v>
      </c>
      <c r="R1883" s="14">
        <f t="shared" si="88"/>
        <v>42043.152650462958</v>
      </c>
      <c r="S1883" s="14">
        <f t="shared" si="89"/>
        <v>42073.110983796301</v>
      </c>
    </row>
    <row r="1884" spans="1:19" ht="58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8326</v>
      </c>
      <c r="P1884" t="s">
        <v>8330</v>
      </c>
      <c r="Q1884">
        <f t="shared" si="87"/>
        <v>41.73</v>
      </c>
      <c r="R1884" s="14">
        <f t="shared" si="88"/>
        <v>41067.949212962965</v>
      </c>
      <c r="S1884" s="14">
        <f t="shared" si="89"/>
        <v>41100.991666666669</v>
      </c>
    </row>
    <row r="1885" spans="1:19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8326</v>
      </c>
      <c r="P1885" t="s">
        <v>8330</v>
      </c>
      <c r="Q1885">
        <f t="shared" si="87"/>
        <v>32.72</v>
      </c>
      <c r="R1885" s="14">
        <f t="shared" si="88"/>
        <v>40977.948009259257</v>
      </c>
      <c r="S1885" s="14">
        <f t="shared" si="89"/>
        <v>41007.906342592592</v>
      </c>
    </row>
    <row r="1886" spans="1:19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8326</v>
      </c>
      <c r="P1886" t="s">
        <v>8330</v>
      </c>
      <c r="Q1886">
        <f t="shared" si="87"/>
        <v>51.96</v>
      </c>
      <c r="R1886" s="14">
        <f t="shared" si="88"/>
        <v>41205.198321759257</v>
      </c>
      <c r="S1886" s="14">
        <f t="shared" si="89"/>
        <v>41240.5</v>
      </c>
    </row>
    <row r="1887" spans="1:19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8326</v>
      </c>
      <c r="P1887" t="s">
        <v>8330</v>
      </c>
      <c r="Q1887">
        <f t="shared" si="87"/>
        <v>50.69</v>
      </c>
      <c r="R1887" s="14">
        <f t="shared" si="88"/>
        <v>41099.093865740739</v>
      </c>
      <c r="S1887" s="14">
        <f t="shared" si="89"/>
        <v>41131.916666666664</v>
      </c>
    </row>
    <row r="1888" spans="1:19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8326</v>
      </c>
      <c r="P1888" t="s">
        <v>8330</v>
      </c>
      <c r="Q1888">
        <f t="shared" si="87"/>
        <v>42.24</v>
      </c>
      <c r="R1888" s="14">
        <f t="shared" si="88"/>
        <v>41925.906689814816</v>
      </c>
      <c r="S1888" s="14">
        <f t="shared" si="89"/>
        <v>41955.94835648148</v>
      </c>
    </row>
    <row r="1889" spans="1:19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8326</v>
      </c>
      <c r="P1889" t="s">
        <v>8330</v>
      </c>
      <c r="Q1889">
        <f t="shared" si="87"/>
        <v>416.88</v>
      </c>
      <c r="R1889" s="14">
        <f t="shared" si="88"/>
        <v>42323.800138888888</v>
      </c>
      <c r="S1889" s="14">
        <f t="shared" si="89"/>
        <v>42341.895833333328</v>
      </c>
    </row>
    <row r="1890" spans="1:19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8326</v>
      </c>
      <c r="P1890" t="s">
        <v>8330</v>
      </c>
      <c r="Q1890">
        <f t="shared" si="87"/>
        <v>46.65</v>
      </c>
      <c r="R1890" s="14">
        <f t="shared" si="88"/>
        <v>40299.239953703705</v>
      </c>
      <c r="S1890" s="14">
        <f t="shared" si="89"/>
        <v>40330.207638888889</v>
      </c>
    </row>
    <row r="1891" spans="1:19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8326</v>
      </c>
      <c r="P1891" t="s">
        <v>8330</v>
      </c>
      <c r="Q1891">
        <f t="shared" si="87"/>
        <v>48.45</v>
      </c>
      <c r="R1891" s="14">
        <f t="shared" si="88"/>
        <v>41299.793356481481</v>
      </c>
      <c r="S1891" s="14">
        <f t="shared" si="89"/>
        <v>41344.751689814817</v>
      </c>
    </row>
    <row r="1892" spans="1:19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8326</v>
      </c>
      <c r="P1892" t="s">
        <v>8330</v>
      </c>
      <c r="Q1892">
        <f t="shared" si="87"/>
        <v>70.53</v>
      </c>
      <c r="R1892" s="14">
        <f t="shared" si="88"/>
        <v>41228.786203703705</v>
      </c>
      <c r="S1892" s="14">
        <f t="shared" si="89"/>
        <v>41258.786203703705</v>
      </c>
    </row>
    <row r="1893" spans="1:19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8326</v>
      </c>
      <c r="P1893" t="s">
        <v>8330</v>
      </c>
      <c r="Q1893">
        <f t="shared" si="87"/>
        <v>87.96</v>
      </c>
      <c r="R1893" s="14">
        <f t="shared" si="88"/>
        <v>40335.798078703701</v>
      </c>
      <c r="S1893" s="14">
        <f t="shared" si="89"/>
        <v>40381.25</v>
      </c>
    </row>
    <row r="1894" spans="1:19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8326</v>
      </c>
      <c r="P1894" t="s">
        <v>8330</v>
      </c>
      <c r="Q1894">
        <f t="shared" si="87"/>
        <v>26.27</v>
      </c>
      <c r="R1894" s="14">
        <f t="shared" si="88"/>
        <v>40671.637511574074</v>
      </c>
      <c r="S1894" s="14">
        <f t="shared" si="89"/>
        <v>40701.637511574074</v>
      </c>
    </row>
    <row r="1895" spans="1:19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8326</v>
      </c>
      <c r="P1895" t="s">
        <v>8330</v>
      </c>
      <c r="Q1895">
        <f t="shared" si="87"/>
        <v>57.78</v>
      </c>
      <c r="R1895" s="14">
        <f t="shared" si="88"/>
        <v>40632.94195601852</v>
      </c>
      <c r="S1895" s="14">
        <f t="shared" si="89"/>
        <v>40649.165972222225</v>
      </c>
    </row>
    <row r="1896" spans="1:19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8326</v>
      </c>
      <c r="P1896" t="s">
        <v>8330</v>
      </c>
      <c r="Q1896">
        <f t="shared" si="87"/>
        <v>57.25</v>
      </c>
      <c r="R1896" s="14">
        <f t="shared" si="88"/>
        <v>40920.904895833337</v>
      </c>
      <c r="S1896" s="14">
        <f t="shared" si="89"/>
        <v>40951.904895833337</v>
      </c>
    </row>
    <row r="1897" spans="1:19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8326</v>
      </c>
      <c r="P1897" t="s">
        <v>8330</v>
      </c>
      <c r="Q1897">
        <f t="shared" si="87"/>
        <v>196.34</v>
      </c>
      <c r="R1897" s="14">
        <f t="shared" si="88"/>
        <v>42267.746782407412</v>
      </c>
      <c r="S1897" s="14">
        <f t="shared" si="89"/>
        <v>42297.746782407412</v>
      </c>
    </row>
    <row r="1898" spans="1:19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8326</v>
      </c>
      <c r="P1898" t="s">
        <v>8330</v>
      </c>
      <c r="Q1898">
        <f t="shared" si="87"/>
        <v>43</v>
      </c>
      <c r="R1898" s="14">
        <f t="shared" si="88"/>
        <v>40981.710243055553</v>
      </c>
      <c r="S1898" s="14">
        <f t="shared" si="89"/>
        <v>41011.710243055553</v>
      </c>
    </row>
    <row r="1899" spans="1:19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8326</v>
      </c>
      <c r="P1899" t="s">
        <v>8330</v>
      </c>
      <c r="Q1899">
        <f t="shared" si="87"/>
        <v>35.549999999999997</v>
      </c>
      <c r="R1899" s="14">
        <f t="shared" si="88"/>
        <v>41680.583402777782</v>
      </c>
      <c r="S1899" s="14">
        <f t="shared" si="89"/>
        <v>41702.875</v>
      </c>
    </row>
    <row r="1900" spans="1:19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8326</v>
      </c>
      <c r="P1900" t="s">
        <v>8330</v>
      </c>
      <c r="Q1900">
        <f t="shared" si="87"/>
        <v>68.81</v>
      </c>
      <c r="R1900" s="14">
        <f t="shared" si="88"/>
        <v>42366.192974537036</v>
      </c>
      <c r="S1900" s="14">
        <f t="shared" si="89"/>
        <v>42401.75</v>
      </c>
    </row>
    <row r="1901" spans="1:19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8326</v>
      </c>
      <c r="P1901" t="s">
        <v>8330</v>
      </c>
      <c r="Q1901">
        <f t="shared" si="87"/>
        <v>28.57</v>
      </c>
      <c r="R1901" s="14">
        <f t="shared" si="88"/>
        <v>42058.941736111112</v>
      </c>
      <c r="S1901" s="14">
        <f t="shared" si="89"/>
        <v>42088.90006944444</v>
      </c>
    </row>
    <row r="1902" spans="1:19" ht="58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8326</v>
      </c>
      <c r="P1902" t="s">
        <v>8330</v>
      </c>
      <c r="Q1902">
        <f t="shared" si="87"/>
        <v>50.63</v>
      </c>
      <c r="R1902" s="14">
        <f t="shared" si="88"/>
        <v>41160.871886574074</v>
      </c>
      <c r="S1902" s="14">
        <f t="shared" si="89"/>
        <v>41188.415972222225</v>
      </c>
    </row>
    <row r="1903" spans="1:19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8320</v>
      </c>
      <c r="P1903" t="s">
        <v>8349</v>
      </c>
      <c r="Q1903">
        <f t="shared" si="87"/>
        <v>106.8</v>
      </c>
      <c r="R1903" s="14">
        <f t="shared" si="88"/>
        <v>42116.54315972222</v>
      </c>
      <c r="S1903" s="14">
        <f t="shared" si="89"/>
        <v>42146.541666666672</v>
      </c>
    </row>
    <row r="1904" spans="1:19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8320</v>
      </c>
      <c r="P1904" t="s">
        <v>8349</v>
      </c>
      <c r="Q1904">
        <f t="shared" si="87"/>
        <v>4</v>
      </c>
      <c r="R1904" s="14">
        <f t="shared" si="88"/>
        <v>42037.789895833332</v>
      </c>
      <c r="S1904" s="14">
        <f t="shared" si="89"/>
        <v>42067.789895833332</v>
      </c>
    </row>
    <row r="1905" spans="1:19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8320</v>
      </c>
      <c r="P1905" t="s">
        <v>8349</v>
      </c>
      <c r="Q1905">
        <f t="shared" si="87"/>
        <v>34.1</v>
      </c>
      <c r="R1905" s="14">
        <f t="shared" si="88"/>
        <v>42702.770729166667</v>
      </c>
      <c r="S1905" s="14">
        <f t="shared" si="89"/>
        <v>42762.770729166667</v>
      </c>
    </row>
    <row r="1906" spans="1:19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8320</v>
      </c>
      <c r="P1906" t="s">
        <v>8349</v>
      </c>
      <c r="Q1906">
        <f t="shared" si="87"/>
        <v>25</v>
      </c>
      <c r="R1906" s="14">
        <f t="shared" si="88"/>
        <v>42326.685428240744</v>
      </c>
      <c r="S1906" s="14">
        <f t="shared" si="89"/>
        <v>42371.685428240744</v>
      </c>
    </row>
    <row r="1907" spans="1:19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8320</v>
      </c>
      <c r="P1907" t="s">
        <v>8349</v>
      </c>
      <c r="Q1907">
        <f t="shared" si="87"/>
        <v>10.5</v>
      </c>
      <c r="R1907" s="14">
        <f t="shared" si="88"/>
        <v>41859.925856481481</v>
      </c>
      <c r="S1907" s="14">
        <f t="shared" si="89"/>
        <v>41889.925856481481</v>
      </c>
    </row>
    <row r="1908" spans="1:19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8320</v>
      </c>
      <c r="P1908" t="s">
        <v>8349</v>
      </c>
      <c r="Q1908">
        <f t="shared" si="87"/>
        <v>215.96</v>
      </c>
      <c r="R1908" s="14">
        <f t="shared" si="88"/>
        <v>42514.671099537038</v>
      </c>
      <c r="S1908" s="14">
        <f t="shared" si="89"/>
        <v>42544.671099537038</v>
      </c>
    </row>
    <row r="1909" spans="1:19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8320</v>
      </c>
      <c r="P1909" t="s">
        <v>8349</v>
      </c>
      <c r="Q1909">
        <f t="shared" si="87"/>
        <v>21.25</v>
      </c>
      <c r="R1909" s="14">
        <f t="shared" si="88"/>
        <v>41767.587094907409</v>
      </c>
      <c r="S1909" s="14">
        <f t="shared" si="89"/>
        <v>41782.587094907409</v>
      </c>
    </row>
    <row r="1910" spans="1:19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8320</v>
      </c>
      <c r="P1910" t="s">
        <v>8349</v>
      </c>
      <c r="Q1910">
        <f t="shared" si="87"/>
        <v>108.25</v>
      </c>
      <c r="R1910" s="14">
        <f t="shared" si="88"/>
        <v>42703.917824074073</v>
      </c>
      <c r="S1910" s="14">
        <f t="shared" si="89"/>
        <v>42733.917824074073</v>
      </c>
    </row>
    <row r="1911" spans="1:19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8320</v>
      </c>
      <c r="P1911" t="s">
        <v>8349</v>
      </c>
      <c r="Q1911">
        <f t="shared" si="87"/>
        <v>129.97</v>
      </c>
      <c r="R1911" s="14">
        <f t="shared" si="88"/>
        <v>41905.429155092592</v>
      </c>
      <c r="S1911" s="14">
        <f t="shared" si="89"/>
        <v>41935.429155092592</v>
      </c>
    </row>
    <row r="1912" spans="1:19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8320</v>
      </c>
      <c r="P1912" t="s">
        <v>8349</v>
      </c>
      <c r="Q1912">
        <f t="shared" si="87"/>
        <v>117.49</v>
      </c>
      <c r="R1912" s="14">
        <f t="shared" si="88"/>
        <v>42264.963159722218</v>
      </c>
      <c r="S1912" s="14">
        <f t="shared" si="89"/>
        <v>42308.947916666672</v>
      </c>
    </row>
    <row r="1913" spans="1:19" ht="58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8320</v>
      </c>
      <c r="P1913" t="s">
        <v>8349</v>
      </c>
      <c r="Q1913">
        <f t="shared" si="87"/>
        <v>10</v>
      </c>
      <c r="R1913" s="14">
        <f t="shared" si="88"/>
        <v>41830.033958333333</v>
      </c>
      <c r="S1913" s="14">
        <f t="shared" si="89"/>
        <v>41860.033958333333</v>
      </c>
    </row>
    <row r="1914" spans="1:19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8320</v>
      </c>
      <c r="P1914" t="s">
        <v>8349</v>
      </c>
      <c r="Q1914">
        <f t="shared" si="87"/>
        <v>70.599999999999994</v>
      </c>
      <c r="R1914" s="14">
        <f t="shared" si="88"/>
        <v>42129.226388888885</v>
      </c>
      <c r="S1914" s="14">
        <f t="shared" si="89"/>
        <v>42159.226388888885</v>
      </c>
    </row>
    <row r="1915" spans="1:19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8320</v>
      </c>
      <c r="P1915" t="s">
        <v>8349</v>
      </c>
      <c r="Q1915">
        <f t="shared" si="87"/>
        <v>24.5</v>
      </c>
      <c r="R1915" s="14">
        <f t="shared" si="88"/>
        <v>41890.511319444442</v>
      </c>
      <c r="S1915" s="14">
        <f t="shared" si="89"/>
        <v>41920.511319444442</v>
      </c>
    </row>
    <row r="1916" spans="1:19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8320</v>
      </c>
      <c r="P1916" t="s">
        <v>8349</v>
      </c>
      <c r="Q1916">
        <f t="shared" si="87"/>
        <v>30</v>
      </c>
      <c r="R1916" s="14">
        <f t="shared" si="88"/>
        <v>41929.174456018518</v>
      </c>
      <c r="S1916" s="14">
        <f t="shared" si="89"/>
        <v>41944.165972222225</v>
      </c>
    </row>
    <row r="1917" spans="1:19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8320</v>
      </c>
      <c r="P1917" t="s">
        <v>8349</v>
      </c>
      <c r="Q1917">
        <f t="shared" si="87"/>
        <v>2</v>
      </c>
      <c r="R1917" s="14">
        <f t="shared" si="88"/>
        <v>41864.04886574074</v>
      </c>
      <c r="S1917" s="14">
        <f t="shared" si="89"/>
        <v>41884.04886574074</v>
      </c>
    </row>
    <row r="1918" spans="1:19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8320</v>
      </c>
      <c r="P1918" t="s">
        <v>8349</v>
      </c>
      <c r="Q1918">
        <f t="shared" si="87"/>
        <v>17</v>
      </c>
      <c r="R1918" s="14">
        <f t="shared" si="88"/>
        <v>42656.717303240745</v>
      </c>
      <c r="S1918" s="14">
        <f t="shared" si="89"/>
        <v>42681.758969907409</v>
      </c>
    </row>
    <row r="1919" spans="1:19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8320</v>
      </c>
      <c r="P1919" t="s">
        <v>8349</v>
      </c>
      <c r="Q1919">
        <f t="shared" si="87"/>
        <v>2928.93</v>
      </c>
      <c r="R1919" s="14">
        <f t="shared" si="88"/>
        <v>42746.270057870366</v>
      </c>
      <c r="S1919" s="14">
        <f t="shared" si="89"/>
        <v>42776.270057870366</v>
      </c>
    </row>
    <row r="1920" spans="1:19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8320</v>
      </c>
      <c r="P1920" t="s">
        <v>8349</v>
      </c>
      <c r="Q1920">
        <f t="shared" si="87"/>
        <v>28.89</v>
      </c>
      <c r="R1920" s="14">
        <f t="shared" si="88"/>
        <v>41828.789942129632</v>
      </c>
      <c r="S1920" s="14">
        <f t="shared" si="89"/>
        <v>41863.789942129632</v>
      </c>
    </row>
    <row r="1921" spans="1:19" ht="58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8320</v>
      </c>
      <c r="P1921" t="s">
        <v>8349</v>
      </c>
      <c r="Q1921">
        <f t="shared" si="87"/>
        <v>29.63</v>
      </c>
      <c r="R1921" s="14">
        <f t="shared" si="88"/>
        <v>42113.875567129624</v>
      </c>
      <c r="S1921" s="14">
        <f t="shared" si="89"/>
        <v>42143.875567129624</v>
      </c>
    </row>
    <row r="1922" spans="1:19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8320</v>
      </c>
      <c r="P1922" t="s">
        <v>8349</v>
      </c>
      <c r="Q1922">
        <f t="shared" si="87"/>
        <v>40.98</v>
      </c>
      <c r="R1922" s="14">
        <f t="shared" si="88"/>
        <v>42270.875706018516</v>
      </c>
      <c r="S1922" s="14">
        <f t="shared" si="89"/>
        <v>42298.958333333328</v>
      </c>
    </row>
    <row r="1923" spans="1:19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8326</v>
      </c>
      <c r="P1923" t="s">
        <v>8330</v>
      </c>
      <c r="Q1923">
        <f t="shared" ref="Q1923:Q1986" si="90">IFERROR(ROUND(E1923/L1923,2),0)</f>
        <v>54</v>
      </c>
      <c r="R1923" s="14">
        <f t="shared" ref="R1923:R1986" si="91">(((J1923/60)/60)/24)+DATE(1970,1,1)</f>
        <v>41074.221562500003</v>
      </c>
      <c r="S1923" s="14">
        <f t="shared" ref="S1923:S1986" si="92">(((I1923/60)/60)/24)+DATE(1970,1,1)</f>
        <v>41104.221562500003</v>
      </c>
    </row>
    <row r="1924" spans="1:19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8326</v>
      </c>
      <c r="P1924" t="s">
        <v>8330</v>
      </c>
      <c r="Q1924">
        <f t="shared" si="90"/>
        <v>36.11</v>
      </c>
      <c r="R1924" s="14">
        <f t="shared" si="91"/>
        <v>41590.255868055552</v>
      </c>
      <c r="S1924" s="14">
        <f t="shared" si="92"/>
        <v>41620.255868055552</v>
      </c>
    </row>
    <row r="1925" spans="1:19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8326</v>
      </c>
      <c r="P1925" t="s">
        <v>8330</v>
      </c>
      <c r="Q1925">
        <f t="shared" si="90"/>
        <v>23.15</v>
      </c>
      <c r="R1925" s="14">
        <f t="shared" si="91"/>
        <v>40772.848749999997</v>
      </c>
      <c r="S1925" s="14">
        <f t="shared" si="92"/>
        <v>40813.207638888889</v>
      </c>
    </row>
    <row r="1926" spans="1:19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8326</v>
      </c>
      <c r="P1926" t="s">
        <v>8330</v>
      </c>
      <c r="Q1926">
        <f t="shared" si="90"/>
        <v>104</v>
      </c>
      <c r="R1926" s="14">
        <f t="shared" si="91"/>
        <v>41626.761053240742</v>
      </c>
      <c r="S1926" s="14">
        <f t="shared" si="92"/>
        <v>41654.814583333333</v>
      </c>
    </row>
    <row r="1927" spans="1:19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8326</v>
      </c>
      <c r="P1927" t="s">
        <v>8330</v>
      </c>
      <c r="Q1927">
        <f t="shared" si="90"/>
        <v>31.83</v>
      </c>
      <c r="R1927" s="14">
        <f t="shared" si="91"/>
        <v>41535.90148148148</v>
      </c>
      <c r="S1927" s="14">
        <f t="shared" si="92"/>
        <v>41558</v>
      </c>
    </row>
    <row r="1928" spans="1:19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8326</v>
      </c>
      <c r="P1928" t="s">
        <v>8330</v>
      </c>
      <c r="Q1928">
        <f t="shared" si="90"/>
        <v>27.39</v>
      </c>
      <c r="R1928" s="14">
        <f t="shared" si="91"/>
        <v>40456.954351851848</v>
      </c>
      <c r="S1928" s="14">
        <f t="shared" si="92"/>
        <v>40484.018055555556</v>
      </c>
    </row>
    <row r="1929" spans="1:19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8326</v>
      </c>
      <c r="P1929" t="s">
        <v>8330</v>
      </c>
      <c r="Q1929">
        <f t="shared" si="90"/>
        <v>56.36</v>
      </c>
      <c r="R1929" s="14">
        <f t="shared" si="91"/>
        <v>40960.861562500002</v>
      </c>
      <c r="S1929" s="14">
        <f t="shared" si="92"/>
        <v>40976.207638888889</v>
      </c>
    </row>
    <row r="1930" spans="1:19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8326</v>
      </c>
      <c r="P1930" t="s">
        <v>8330</v>
      </c>
      <c r="Q1930">
        <f t="shared" si="90"/>
        <v>77.349999999999994</v>
      </c>
      <c r="R1930" s="14">
        <f t="shared" si="91"/>
        <v>41371.648078703707</v>
      </c>
      <c r="S1930" s="14">
        <f t="shared" si="92"/>
        <v>41401.648078703707</v>
      </c>
    </row>
    <row r="1931" spans="1:19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8326</v>
      </c>
      <c r="P1931" t="s">
        <v>8330</v>
      </c>
      <c r="Q1931">
        <f t="shared" si="90"/>
        <v>42.8</v>
      </c>
      <c r="R1931" s="14">
        <f t="shared" si="91"/>
        <v>40687.021597222221</v>
      </c>
      <c r="S1931" s="14">
        <f t="shared" si="92"/>
        <v>40729.021597222221</v>
      </c>
    </row>
    <row r="1932" spans="1:19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8326</v>
      </c>
      <c r="P1932" t="s">
        <v>8330</v>
      </c>
      <c r="Q1932">
        <f t="shared" si="90"/>
        <v>48.85</v>
      </c>
      <c r="R1932" s="14">
        <f t="shared" si="91"/>
        <v>41402.558819444443</v>
      </c>
      <c r="S1932" s="14">
        <f t="shared" si="92"/>
        <v>41462.558819444443</v>
      </c>
    </row>
    <row r="1933" spans="1:19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8326</v>
      </c>
      <c r="P1933" t="s">
        <v>8330</v>
      </c>
      <c r="Q1933">
        <f t="shared" si="90"/>
        <v>48.24</v>
      </c>
      <c r="R1933" s="14">
        <f t="shared" si="91"/>
        <v>41037.892465277779</v>
      </c>
      <c r="S1933" s="14">
        <f t="shared" si="92"/>
        <v>41051.145833333336</v>
      </c>
    </row>
    <row r="1934" spans="1:19" ht="58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8326</v>
      </c>
      <c r="P1934" t="s">
        <v>8330</v>
      </c>
      <c r="Q1934">
        <f t="shared" si="90"/>
        <v>70.209999999999994</v>
      </c>
      <c r="R1934" s="14">
        <f t="shared" si="91"/>
        <v>40911.809872685182</v>
      </c>
      <c r="S1934" s="14">
        <f t="shared" si="92"/>
        <v>40932.809872685182</v>
      </c>
    </row>
    <row r="1935" spans="1:19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8326</v>
      </c>
      <c r="P1935" t="s">
        <v>8330</v>
      </c>
      <c r="Q1935">
        <f t="shared" si="90"/>
        <v>94.05</v>
      </c>
      <c r="R1935" s="14">
        <f t="shared" si="91"/>
        <v>41879.130868055552</v>
      </c>
      <c r="S1935" s="14">
        <f t="shared" si="92"/>
        <v>41909.130868055552</v>
      </c>
    </row>
    <row r="1936" spans="1:19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8326</v>
      </c>
      <c r="P1936" t="s">
        <v>8330</v>
      </c>
      <c r="Q1936">
        <f t="shared" si="90"/>
        <v>80.27</v>
      </c>
      <c r="R1936" s="14">
        <f t="shared" si="91"/>
        <v>40865.867141203707</v>
      </c>
      <c r="S1936" s="14">
        <f t="shared" si="92"/>
        <v>40902.208333333336</v>
      </c>
    </row>
    <row r="1937" spans="1:19" ht="58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8326</v>
      </c>
      <c r="P1937" t="s">
        <v>8330</v>
      </c>
      <c r="Q1937">
        <f t="shared" si="90"/>
        <v>54.2</v>
      </c>
      <c r="R1937" s="14">
        <f t="shared" si="91"/>
        <v>41773.932534722226</v>
      </c>
      <c r="S1937" s="14">
        <f t="shared" si="92"/>
        <v>41811.207638888889</v>
      </c>
    </row>
    <row r="1938" spans="1:19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8326</v>
      </c>
      <c r="P1938" t="s">
        <v>8330</v>
      </c>
      <c r="Q1938">
        <f t="shared" si="90"/>
        <v>60.27</v>
      </c>
      <c r="R1938" s="14">
        <f t="shared" si="91"/>
        <v>40852.889699074076</v>
      </c>
      <c r="S1938" s="14">
        <f t="shared" si="92"/>
        <v>40883.249305555553</v>
      </c>
    </row>
    <row r="1939" spans="1:19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8326</v>
      </c>
      <c r="P1939" t="s">
        <v>8330</v>
      </c>
      <c r="Q1939">
        <f t="shared" si="90"/>
        <v>38.74</v>
      </c>
      <c r="R1939" s="14">
        <f t="shared" si="91"/>
        <v>41059.118993055556</v>
      </c>
      <c r="S1939" s="14">
        <f t="shared" si="92"/>
        <v>41075.165972222225</v>
      </c>
    </row>
    <row r="1940" spans="1:19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8326</v>
      </c>
      <c r="P1940" t="s">
        <v>8330</v>
      </c>
      <c r="Q1940">
        <f t="shared" si="90"/>
        <v>152.54</v>
      </c>
      <c r="R1940" s="14">
        <f t="shared" si="91"/>
        <v>41426.259618055556</v>
      </c>
      <c r="S1940" s="14">
        <f t="shared" si="92"/>
        <v>41457.208333333336</v>
      </c>
    </row>
    <row r="1941" spans="1:19" ht="58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8326</v>
      </c>
      <c r="P1941" t="s">
        <v>8330</v>
      </c>
      <c r="Q1941">
        <f t="shared" si="90"/>
        <v>115.31</v>
      </c>
      <c r="R1941" s="14">
        <f t="shared" si="91"/>
        <v>41313.985046296293</v>
      </c>
      <c r="S1941" s="14">
        <f t="shared" si="92"/>
        <v>41343.943379629629</v>
      </c>
    </row>
    <row r="1942" spans="1:19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8326</v>
      </c>
      <c r="P1942" t="s">
        <v>8330</v>
      </c>
      <c r="Q1942">
        <f t="shared" si="90"/>
        <v>35.840000000000003</v>
      </c>
      <c r="R1942" s="14">
        <f t="shared" si="91"/>
        <v>40670.507326388892</v>
      </c>
      <c r="S1942" s="14">
        <f t="shared" si="92"/>
        <v>40709.165972222225</v>
      </c>
    </row>
    <row r="1943" spans="1:19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8320</v>
      </c>
      <c r="P1943" t="s">
        <v>8350</v>
      </c>
      <c r="Q1943">
        <f t="shared" si="90"/>
        <v>64.569999999999993</v>
      </c>
      <c r="R1943" s="14">
        <f t="shared" si="91"/>
        <v>41744.290868055556</v>
      </c>
      <c r="S1943" s="14">
        <f t="shared" si="92"/>
        <v>41774.290868055556</v>
      </c>
    </row>
    <row r="1944" spans="1:19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8320</v>
      </c>
      <c r="P1944" t="s">
        <v>8350</v>
      </c>
      <c r="Q1944">
        <f t="shared" si="90"/>
        <v>87.44</v>
      </c>
      <c r="R1944" s="14">
        <f t="shared" si="91"/>
        <v>40638.828009259261</v>
      </c>
      <c r="S1944" s="14">
        <f t="shared" si="92"/>
        <v>40728.828009259261</v>
      </c>
    </row>
    <row r="1945" spans="1:19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8320</v>
      </c>
      <c r="P1945" t="s">
        <v>8350</v>
      </c>
      <c r="Q1945">
        <f t="shared" si="90"/>
        <v>68.819999999999993</v>
      </c>
      <c r="R1945" s="14">
        <f t="shared" si="91"/>
        <v>42548.269861111112</v>
      </c>
      <c r="S1945" s="14">
        <f t="shared" si="92"/>
        <v>42593.269861111112</v>
      </c>
    </row>
    <row r="1946" spans="1:19" ht="58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8320</v>
      </c>
      <c r="P1946" t="s">
        <v>8350</v>
      </c>
      <c r="Q1946">
        <f t="shared" si="90"/>
        <v>176.2</v>
      </c>
      <c r="R1946" s="14">
        <f t="shared" si="91"/>
        <v>41730.584374999999</v>
      </c>
      <c r="S1946" s="14">
        <f t="shared" si="92"/>
        <v>41760.584374999999</v>
      </c>
    </row>
    <row r="1947" spans="1:19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8320</v>
      </c>
      <c r="P1947" t="s">
        <v>8350</v>
      </c>
      <c r="Q1947">
        <f t="shared" si="90"/>
        <v>511.79</v>
      </c>
      <c r="R1947" s="14">
        <f t="shared" si="91"/>
        <v>42157.251828703709</v>
      </c>
      <c r="S1947" s="14">
        <f t="shared" si="92"/>
        <v>42197.251828703709</v>
      </c>
    </row>
    <row r="1948" spans="1:19" ht="58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8320</v>
      </c>
      <c r="P1948" t="s">
        <v>8350</v>
      </c>
      <c r="Q1948">
        <f t="shared" si="90"/>
        <v>160.44</v>
      </c>
      <c r="R1948" s="14">
        <f t="shared" si="91"/>
        <v>41689.150011574071</v>
      </c>
      <c r="S1948" s="14">
        <f t="shared" si="92"/>
        <v>41749.108344907407</v>
      </c>
    </row>
    <row r="1949" spans="1:19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8320</v>
      </c>
      <c r="P1949" t="s">
        <v>8350</v>
      </c>
      <c r="Q1949">
        <f t="shared" si="90"/>
        <v>35</v>
      </c>
      <c r="R1949" s="14">
        <f t="shared" si="91"/>
        <v>40102.918055555558</v>
      </c>
      <c r="S1949" s="14">
        <f t="shared" si="92"/>
        <v>40140.249305555553</v>
      </c>
    </row>
    <row r="1950" spans="1:19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8320</v>
      </c>
      <c r="P1950" t="s">
        <v>8350</v>
      </c>
      <c r="Q1950">
        <f t="shared" si="90"/>
        <v>188.51</v>
      </c>
      <c r="R1950" s="14">
        <f t="shared" si="91"/>
        <v>42473.604270833333</v>
      </c>
      <c r="S1950" s="14">
        <f t="shared" si="92"/>
        <v>42527.709722222222</v>
      </c>
    </row>
    <row r="1951" spans="1:19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8320</v>
      </c>
      <c r="P1951" t="s">
        <v>8350</v>
      </c>
      <c r="Q1951">
        <f t="shared" si="90"/>
        <v>56.2</v>
      </c>
      <c r="R1951" s="14">
        <f t="shared" si="91"/>
        <v>41800.423043981478</v>
      </c>
      <c r="S1951" s="14">
        <f t="shared" si="92"/>
        <v>41830.423043981478</v>
      </c>
    </row>
    <row r="1952" spans="1:19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8320</v>
      </c>
      <c r="P1952" t="s">
        <v>8350</v>
      </c>
      <c r="Q1952">
        <f t="shared" si="90"/>
        <v>51.31</v>
      </c>
      <c r="R1952" s="14">
        <f t="shared" si="91"/>
        <v>40624.181400462963</v>
      </c>
      <c r="S1952" s="14">
        <f t="shared" si="92"/>
        <v>40655.181400462963</v>
      </c>
    </row>
    <row r="1953" spans="1:19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8320</v>
      </c>
      <c r="P1953" t="s">
        <v>8350</v>
      </c>
      <c r="Q1953">
        <f t="shared" si="90"/>
        <v>127.36</v>
      </c>
      <c r="R1953" s="14">
        <f t="shared" si="91"/>
        <v>42651.420567129629</v>
      </c>
      <c r="S1953" s="14">
        <f t="shared" si="92"/>
        <v>42681.462233796294</v>
      </c>
    </row>
    <row r="1954" spans="1:19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8320</v>
      </c>
      <c r="P1954" t="s">
        <v>8350</v>
      </c>
      <c r="Q1954">
        <f t="shared" si="90"/>
        <v>101.86</v>
      </c>
      <c r="R1954" s="14">
        <f t="shared" si="91"/>
        <v>41526.60665509259</v>
      </c>
      <c r="S1954" s="14">
        <f t="shared" si="92"/>
        <v>41563.60665509259</v>
      </c>
    </row>
    <row r="1955" spans="1:19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8320</v>
      </c>
      <c r="P1955" t="s">
        <v>8350</v>
      </c>
      <c r="Q1955">
        <f t="shared" si="90"/>
        <v>230.56</v>
      </c>
      <c r="R1955" s="14">
        <f t="shared" si="91"/>
        <v>40941.199826388889</v>
      </c>
      <c r="S1955" s="14">
        <f t="shared" si="92"/>
        <v>40970.125</v>
      </c>
    </row>
    <row r="1956" spans="1:19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8320</v>
      </c>
      <c r="P1956" t="s">
        <v>8350</v>
      </c>
      <c r="Q1956">
        <f t="shared" si="90"/>
        <v>842.11</v>
      </c>
      <c r="R1956" s="14">
        <f t="shared" si="91"/>
        <v>42394.580740740741</v>
      </c>
      <c r="S1956" s="14">
        <f t="shared" si="92"/>
        <v>42441.208333333328</v>
      </c>
    </row>
    <row r="1957" spans="1:19" ht="58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8320</v>
      </c>
      <c r="P1957" t="s">
        <v>8350</v>
      </c>
      <c r="Q1957">
        <f t="shared" si="90"/>
        <v>577.28</v>
      </c>
      <c r="R1957" s="14">
        <f t="shared" si="91"/>
        <v>41020.271770833337</v>
      </c>
      <c r="S1957" s="14">
        <f t="shared" si="92"/>
        <v>41052.791666666664</v>
      </c>
    </row>
    <row r="1958" spans="1:19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8320</v>
      </c>
      <c r="P1958" t="s">
        <v>8350</v>
      </c>
      <c r="Q1958">
        <f t="shared" si="90"/>
        <v>483.34</v>
      </c>
      <c r="R1958" s="14">
        <f t="shared" si="91"/>
        <v>42067.923668981486</v>
      </c>
      <c r="S1958" s="14">
        <f t="shared" si="92"/>
        <v>42112.882002314815</v>
      </c>
    </row>
    <row r="1959" spans="1:19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8320</v>
      </c>
      <c r="P1959" t="s">
        <v>8350</v>
      </c>
      <c r="Q1959">
        <f t="shared" si="90"/>
        <v>76.14</v>
      </c>
      <c r="R1959" s="14">
        <f t="shared" si="91"/>
        <v>41179.098530092589</v>
      </c>
      <c r="S1959" s="14">
        <f t="shared" si="92"/>
        <v>41209.098530092589</v>
      </c>
    </row>
    <row r="1960" spans="1:19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8320</v>
      </c>
      <c r="P1960" t="s">
        <v>8350</v>
      </c>
      <c r="Q1960">
        <f t="shared" si="90"/>
        <v>74.11</v>
      </c>
      <c r="R1960" s="14">
        <f t="shared" si="91"/>
        <v>41326.987974537034</v>
      </c>
      <c r="S1960" s="14">
        <f t="shared" si="92"/>
        <v>41356.94630787037</v>
      </c>
    </row>
    <row r="1961" spans="1:19" ht="58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8320</v>
      </c>
      <c r="P1961" t="s">
        <v>8350</v>
      </c>
      <c r="Q1961">
        <f t="shared" si="90"/>
        <v>36.97</v>
      </c>
      <c r="R1961" s="14">
        <f t="shared" si="91"/>
        <v>41871.845601851855</v>
      </c>
      <c r="S1961" s="14">
        <f t="shared" si="92"/>
        <v>41913</v>
      </c>
    </row>
    <row r="1962" spans="1:19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8320</v>
      </c>
      <c r="P1962" t="s">
        <v>8350</v>
      </c>
      <c r="Q1962">
        <f t="shared" si="90"/>
        <v>2500.9699999999998</v>
      </c>
      <c r="R1962" s="14">
        <f t="shared" si="91"/>
        <v>41964.362743055557</v>
      </c>
      <c r="S1962" s="14">
        <f t="shared" si="92"/>
        <v>41994.362743055557</v>
      </c>
    </row>
    <row r="1963" spans="1:19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8320</v>
      </c>
      <c r="P1963" t="s">
        <v>8350</v>
      </c>
      <c r="Q1963">
        <f t="shared" si="90"/>
        <v>67.69</v>
      </c>
      <c r="R1963" s="14">
        <f t="shared" si="91"/>
        <v>41148.194641203707</v>
      </c>
      <c r="S1963" s="14">
        <f t="shared" si="92"/>
        <v>41188.165972222225</v>
      </c>
    </row>
    <row r="1964" spans="1:19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8320</v>
      </c>
      <c r="P1964" t="s">
        <v>8350</v>
      </c>
      <c r="Q1964">
        <f t="shared" si="90"/>
        <v>63.05</v>
      </c>
      <c r="R1964" s="14">
        <f t="shared" si="91"/>
        <v>41742.780509259261</v>
      </c>
      <c r="S1964" s="14">
        <f t="shared" si="92"/>
        <v>41772.780509259261</v>
      </c>
    </row>
    <row r="1965" spans="1:19" ht="58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8320</v>
      </c>
      <c r="P1965" t="s">
        <v>8350</v>
      </c>
      <c r="Q1965">
        <f t="shared" si="90"/>
        <v>117.6</v>
      </c>
      <c r="R1965" s="14">
        <f t="shared" si="91"/>
        <v>41863.429791666669</v>
      </c>
      <c r="S1965" s="14">
        <f t="shared" si="92"/>
        <v>41898.429791666669</v>
      </c>
    </row>
    <row r="1966" spans="1:19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8320</v>
      </c>
      <c r="P1966" t="s">
        <v>8350</v>
      </c>
      <c r="Q1966">
        <f t="shared" si="90"/>
        <v>180.75</v>
      </c>
      <c r="R1966" s="14">
        <f t="shared" si="91"/>
        <v>42452.272824074069</v>
      </c>
      <c r="S1966" s="14">
        <f t="shared" si="92"/>
        <v>42482.272824074069</v>
      </c>
    </row>
    <row r="1967" spans="1:19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8320</v>
      </c>
      <c r="P1967" t="s">
        <v>8350</v>
      </c>
      <c r="Q1967">
        <f t="shared" si="90"/>
        <v>127.32</v>
      </c>
      <c r="R1967" s="14">
        <f t="shared" si="91"/>
        <v>40898.089236111111</v>
      </c>
      <c r="S1967" s="14">
        <f t="shared" si="92"/>
        <v>40920.041666666664</v>
      </c>
    </row>
    <row r="1968" spans="1:19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8320</v>
      </c>
      <c r="P1968" t="s">
        <v>8350</v>
      </c>
      <c r="Q1968">
        <f t="shared" si="90"/>
        <v>136.63999999999999</v>
      </c>
      <c r="R1968" s="14">
        <f t="shared" si="91"/>
        <v>41835.540486111109</v>
      </c>
      <c r="S1968" s="14">
        <f t="shared" si="92"/>
        <v>41865.540486111109</v>
      </c>
    </row>
    <row r="1969" spans="1:19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8320</v>
      </c>
      <c r="P1969" t="s">
        <v>8350</v>
      </c>
      <c r="Q1969">
        <f t="shared" si="90"/>
        <v>182.78</v>
      </c>
      <c r="R1969" s="14">
        <f t="shared" si="91"/>
        <v>41730.663530092592</v>
      </c>
      <c r="S1969" s="14">
        <f t="shared" si="92"/>
        <v>41760.663530092592</v>
      </c>
    </row>
    <row r="1970" spans="1:19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8320</v>
      </c>
      <c r="P1970" t="s">
        <v>8350</v>
      </c>
      <c r="Q1970">
        <f t="shared" si="90"/>
        <v>279.38</v>
      </c>
      <c r="R1970" s="14">
        <f t="shared" si="91"/>
        <v>42676.586979166663</v>
      </c>
      <c r="S1970" s="14">
        <f t="shared" si="92"/>
        <v>42707.628645833334</v>
      </c>
    </row>
    <row r="1971" spans="1:19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8320</v>
      </c>
      <c r="P1971" t="s">
        <v>8350</v>
      </c>
      <c r="Q1971">
        <f t="shared" si="90"/>
        <v>61.38</v>
      </c>
      <c r="R1971" s="14">
        <f t="shared" si="91"/>
        <v>42557.792453703703</v>
      </c>
      <c r="S1971" s="14">
        <f t="shared" si="92"/>
        <v>42587.792453703703</v>
      </c>
    </row>
    <row r="1972" spans="1:19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8320</v>
      </c>
      <c r="P1972" t="s">
        <v>8350</v>
      </c>
      <c r="Q1972">
        <f t="shared" si="90"/>
        <v>80.73</v>
      </c>
      <c r="R1972" s="14">
        <f t="shared" si="91"/>
        <v>41324.193298611113</v>
      </c>
      <c r="S1972" s="14">
        <f t="shared" si="92"/>
        <v>41384.151631944449</v>
      </c>
    </row>
    <row r="1973" spans="1:19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8320</v>
      </c>
      <c r="P1973" t="s">
        <v>8350</v>
      </c>
      <c r="Q1973">
        <f t="shared" si="90"/>
        <v>272.36</v>
      </c>
      <c r="R1973" s="14">
        <f t="shared" si="91"/>
        <v>41561.500706018516</v>
      </c>
      <c r="S1973" s="14">
        <f t="shared" si="92"/>
        <v>41593.166666666664</v>
      </c>
    </row>
    <row r="1974" spans="1:19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8320</v>
      </c>
      <c r="P1974" t="s">
        <v>8350</v>
      </c>
      <c r="Q1974">
        <f t="shared" si="90"/>
        <v>70.849999999999994</v>
      </c>
      <c r="R1974" s="14">
        <f t="shared" si="91"/>
        <v>41201.012083333335</v>
      </c>
      <c r="S1974" s="14">
        <f t="shared" si="92"/>
        <v>41231.053749999999</v>
      </c>
    </row>
    <row r="1975" spans="1:19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8320</v>
      </c>
      <c r="P1975" t="s">
        <v>8350</v>
      </c>
      <c r="Q1975">
        <f t="shared" si="90"/>
        <v>247.94</v>
      </c>
      <c r="R1975" s="14">
        <f t="shared" si="91"/>
        <v>42549.722962962958</v>
      </c>
      <c r="S1975" s="14">
        <f t="shared" si="92"/>
        <v>42588.291666666672</v>
      </c>
    </row>
    <row r="1976" spans="1:19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8320</v>
      </c>
      <c r="P1976" t="s">
        <v>8350</v>
      </c>
      <c r="Q1976">
        <f t="shared" si="90"/>
        <v>186.81</v>
      </c>
      <c r="R1976" s="14">
        <f t="shared" si="91"/>
        <v>41445.334131944444</v>
      </c>
      <c r="S1976" s="14">
        <f t="shared" si="92"/>
        <v>41505.334131944444</v>
      </c>
    </row>
    <row r="1977" spans="1:19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8320</v>
      </c>
      <c r="P1977" t="s">
        <v>8350</v>
      </c>
      <c r="Q1977">
        <f t="shared" si="90"/>
        <v>131.99</v>
      </c>
      <c r="R1977" s="14">
        <f t="shared" si="91"/>
        <v>41313.755219907405</v>
      </c>
      <c r="S1977" s="14">
        <f t="shared" si="92"/>
        <v>41343.755219907405</v>
      </c>
    </row>
    <row r="1978" spans="1:19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8320</v>
      </c>
      <c r="P1978" t="s">
        <v>8350</v>
      </c>
      <c r="Q1978">
        <f t="shared" si="90"/>
        <v>29.31</v>
      </c>
      <c r="R1978" s="14">
        <f t="shared" si="91"/>
        <v>41438.899594907409</v>
      </c>
      <c r="S1978" s="14">
        <f t="shared" si="92"/>
        <v>41468.899594907409</v>
      </c>
    </row>
    <row r="1979" spans="1:19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8320</v>
      </c>
      <c r="P1979" t="s">
        <v>8350</v>
      </c>
      <c r="Q1979">
        <f t="shared" si="90"/>
        <v>245.02</v>
      </c>
      <c r="R1979" s="14">
        <f t="shared" si="91"/>
        <v>42311.216898148152</v>
      </c>
      <c r="S1979" s="14">
        <f t="shared" si="92"/>
        <v>42357.332638888889</v>
      </c>
    </row>
    <row r="1980" spans="1:19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8320</v>
      </c>
      <c r="P1980" t="s">
        <v>8350</v>
      </c>
      <c r="Q1980">
        <f t="shared" si="90"/>
        <v>1323.25</v>
      </c>
      <c r="R1980" s="14">
        <f t="shared" si="91"/>
        <v>41039.225601851853</v>
      </c>
      <c r="S1980" s="14">
        <f t="shared" si="92"/>
        <v>41072.291666666664</v>
      </c>
    </row>
    <row r="1981" spans="1:19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8320</v>
      </c>
      <c r="P1981" t="s">
        <v>8350</v>
      </c>
      <c r="Q1981">
        <f t="shared" si="90"/>
        <v>282.66000000000003</v>
      </c>
      <c r="R1981" s="14">
        <f t="shared" si="91"/>
        <v>42290.460023148145</v>
      </c>
      <c r="S1981" s="14">
        <f t="shared" si="92"/>
        <v>42327.207638888889</v>
      </c>
    </row>
    <row r="1982" spans="1:19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8320</v>
      </c>
      <c r="P1982" t="s">
        <v>8350</v>
      </c>
      <c r="Q1982">
        <f t="shared" si="90"/>
        <v>91.21</v>
      </c>
      <c r="R1982" s="14">
        <f t="shared" si="91"/>
        <v>42423.542384259257</v>
      </c>
      <c r="S1982" s="14">
        <f t="shared" si="92"/>
        <v>42463.500717592593</v>
      </c>
    </row>
    <row r="1983" spans="1:19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8339</v>
      </c>
      <c r="P1983" t="s">
        <v>8351</v>
      </c>
      <c r="Q1983">
        <f t="shared" si="90"/>
        <v>31.75</v>
      </c>
      <c r="R1983" s="14">
        <f t="shared" si="91"/>
        <v>41799.725289351853</v>
      </c>
      <c r="S1983" s="14">
        <f t="shared" si="92"/>
        <v>41829.725289351853</v>
      </c>
    </row>
    <row r="1984" spans="1:19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8339</v>
      </c>
      <c r="P1984" t="s">
        <v>8351</v>
      </c>
      <c r="Q1984">
        <f t="shared" si="90"/>
        <v>0</v>
      </c>
      <c r="R1984" s="14">
        <f t="shared" si="91"/>
        <v>42678.586655092593</v>
      </c>
      <c r="S1984" s="14">
        <f t="shared" si="92"/>
        <v>42708.628321759257</v>
      </c>
    </row>
    <row r="1985" spans="1:19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8339</v>
      </c>
      <c r="P1985" t="s">
        <v>8351</v>
      </c>
      <c r="Q1985">
        <f t="shared" si="90"/>
        <v>88.69</v>
      </c>
      <c r="R1985" s="14">
        <f t="shared" si="91"/>
        <v>42593.011782407411</v>
      </c>
      <c r="S1985" s="14">
        <f t="shared" si="92"/>
        <v>42615.291666666672</v>
      </c>
    </row>
    <row r="1986" spans="1:19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8339</v>
      </c>
      <c r="P1986" t="s">
        <v>8351</v>
      </c>
      <c r="Q1986">
        <f t="shared" si="90"/>
        <v>453.14</v>
      </c>
      <c r="R1986" s="14">
        <f t="shared" si="91"/>
        <v>41913.790289351848</v>
      </c>
      <c r="S1986" s="14">
        <f t="shared" si="92"/>
        <v>41973.831956018519</v>
      </c>
    </row>
    <row r="1987" spans="1:19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8339</v>
      </c>
      <c r="P1987" t="s">
        <v>8351</v>
      </c>
      <c r="Q1987">
        <f t="shared" ref="Q1987:Q2050" si="93">IFERROR(ROUND(E1987/L1987,2),0)</f>
        <v>12.75</v>
      </c>
      <c r="R1987" s="14">
        <f t="shared" ref="R1987:R2050" si="94">(((J1987/60)/60)/24)+DATE(1970,1,1)</f>
        <v>42555.698738425926</v>
      </c>
      <c r="S1987" s="14">
        <f t="shared" ref="S1987:S2050" si="95">(((I1987/60)/60)/24)+DATE(1970,1,1)</f>
        <v>42584.958333333328</v>
      </c>
    </row>
    <row r="1988" spans="1:19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8339</v>
      </c>
      <c r="P1988" t="s">
        <v>8351</v>
      </c>
      <c r="Q1988">
        <f t="shared" si="93"/>
        <v>1</v>
      </c>
      <c r="R1988" s="14">
        <f t="shared" si="94"/>
        <v>42413.433831018512</v>
      </c>
      <c r="S1988" s="14">
        <f t="shared" si="95"/>
        <v>42443.392164351855</v>
      </c>
    </row>
    <row r="1989" spans="1:19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8339</v>
      </c>
      <c r="P1989" t="s">
        <v>8351</v>
      </c>
      <c r="Q1989">
        <f t="shared" si="93"/>
        <v>83.43</v>
      </c>
      <c r="R1989" s="14">
        <f t="shared" si="94"/>
        <v>42034.639768518522</v>
      </c>
      <c r="S1989" s="14">
        <f t="shared" si="95"/>
        <v>42064.639768518522</v>
      </c>
    </row>
    <row r="1990" spans="1:19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8339</v>
      </c>
      <c r="P1990" t="s">
        <v>8351</v>
      </c>
      <c r="Q1990">
        <f t="shared" si="93"/>
        <v>25</v>
      </c>
      <c r="R1990" s="14">
        <f t="shared" si="94"/>
        <v>42206.763217592597</v>
      </c>
      <c r="S1990" s="14">
        <f t="shared" si="95"/>
        <v>42236.763217592597</v>
      </c>
    </row>
    <row r="1991" spans="1:19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8339</v>
      </c>
      <c r="P1991" t="s">
        <v>8351</v>
      </c>
      <c r="Q1991">
        <f t="shared" si="93"/>
        <v>50</v>
      </c>
      <c r="R1991" s="14">
        <f t="shared" si="94"/>
        <v>42685.680648148147</v>
      </c>
      <c r="S1991" s="14">
        <f t="shared" si="95"/>
        <v>42715.680648148147</v>
      </c>
    </row>
    <row r="1992" spans="1:19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8339</v>
      </c>
      <c r="P1992" t="s">
        <v>8351</v>
      </c>
      <c r="Q1992">
        <f t="shared" si="93"/>
        <v>101.8</v>
      </c>
      <c r="R1992" s="14">
        <f t="shared" si="94"/>
        <v>42398.195972222224</v>
      </c>
      <c r="S1992" s="14">
        <f t="shared" si="95"/>
        <v>42413.195972222224</v>
      </c>
    </row>
    <row r="1993" spans="1:19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8339</v>
      </c>
      <c r="P1993" t="s">
        <v>8351</v>
      </c>
      <c r="Q1993">
        <f t="shared" si="93"/>
        <v>46.67</v>
      </c>
      <c r="R1993" s="14">
        <f t="shared" si="94"/>
        <v>42167.89335648148</v>
      </c>
      <c r="S1993" s="14">
        <f t="shared" si="95"/>
        <v>42188.89335648148</v>
      </c>
    </row>
    <row r="1994" spans="1:19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8339</v>
      </c>
      <c r="P1994" t="s">
        <v>8351</v>
      </c>
      <c r="Q1994">
        <f t="shared" si="93"/>
        <v>1</v>
      </c>
      <c r="R1994" s="14">
        <f t="shared" si="94"/>
        <v>42023.143414351856</v>
      </c>
      <c r="S1994" s="14">
        <f t="shared" si="95"/>
        <v>42053.143414351856</v>
      </c>
    </row>
    <row r="1995" spans="1:19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8339</v>
      </c>
      <c r="P1995" t="s">
        <v>8351</v>
      </c>
      <c r="Q1995">
        <f t="shared" si="93"/>
        <v>0</v>
      </c>
      <c r="R1995" s="14">
        <f t="shared" si="94"/>
        <v>42329.58839120371</v>
      </c>
      <c r="S1995" s="14">
        <f t="shared" si="95"/>
        <v>42359.58839120371</v>
      </c>
    </row>
    <row r="1996" spans="1:19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8339</v>
      </c>
      <c r="P1996" t="s">
        <v>8351</v>
      </c>
      <c r="Q1996">
        <f t="shared" si="93"/>
        <v>0</v>
      </c>
      <c r="R1996" s="14">
        <f t="shared" si="94"/>
        <v>42651.006273148145</v>
      </c>
      <c r="S1996" s="14">
        <f t="shared" si="95"/>
        <v>42711.047939814816</v>
      </c>
    </row>
    <row r="1997" spans="1:19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8339</v>
      </c>
      <c r="P1997" t="s">
        <v>8351</v>
      </c>
      <c r="Q1997">
        <f t="shared" si="93"/>
        <v>26</v>
      </c>
      <c r="R1997" s="14">
        <f t="shared" si="94"/>
        <v>42181.902037037042</v>
      </c>
      <c r="S1997" s="14">
        <f t="shared" si="95"/>
        <v>42201.902037037042</v>
      </c>
    </row>
    <row r="1998" spans="1:19" ht="58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8339</v>
      </c>
      <c r="P1998" t="s">
        <v>8351</v>
      </c>
      <c r="Q1998">
        <f t="shared" si="93"/>
        <v>0</v>
      </c>
      <c r="R1998" s="14">
        <f t="shared" si="94"/>
        <v>41800.819571759261</v>
      </c>
      <c r="S1998" s="14">
        <f t="shared" si="95"/>
        <v>41830.819571759261</v>
      </c>
    </row>
    <row r="1999" spans="1:19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8339</v>
      </c>
      <c r="P1999" t="s">
        <v>8351</v>
      </c>
      <c r="Q1999">
        <f t="shared" si="93"/>
        <v>0</v>
      </c>
      <c r="R1999" s="14">
        <f t="shared" si="94"/>
        <v>41847.930694444447</v>
      </c>
      <c r="S1999" s="14">
        <f t="shared" si="95"/>
        <v>41877.930694444447</v>
      </c>
    </row>
    <row r="2000" spans="1:19" ht="58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8339</v>
      </c>
      <c r="P2000" t="s">
        <v>8351</v>
      </c>
      <c r="Q2000">
        <f t="shared" si="93"/>
        <v>218.33</v>
      </c>
      <c r="R2000" s="14">
        <f t="shared" si="94"/>
        <v>41807.118495370371</v>
      </c>
      <c r="S2000" s="14">
        <f t="shared" si="95"/>
        <v>41852.118495370371</v>
      </c>
    </row>
    <row r="2001" spans="1:19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8339</v>
      </c>
      <c r="P2001" t="s">
        <v>8351</v>
      </c>
      <c r="Q2001">
        <f t="shared" si="93"/>
        <v>33.71</v>
      </c>
      <c r="R2001" s="14">
        <f t="shared" si="94"/>
        <v>41926.482731481483</v>
      </c>
      <c r="S2001" s="14">
        <f t="shared" si="95"/>
        <v>41956.524398148147</v>
      </c>
    </row>
    <row r="2002" spans="1:19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8339</v>
      </c>
      <c r="P2002" t="s">
        <v>8351</v>
      </c>
      <c r="Q2002">
        <f t="shared" si="93"/>
        <v>25</v>
      </c>
      <c r="R2002" s="14">
        <f t="shared" si="94"/>
        <v>42345.951539351852</v>
      </c>
      <c r="S2002" s="14">
        <f t="shared" si="95"/>
        <v>42375.951539351852</v>
      </c>
    </row>
    <row r="2003" spans="1:19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8320</v>
      </c>
      <c r="P2003" t="s">
        <v>8350</v>
      </c>
      <c r="Q2003">
        <f t="shared" si="93"/>
        <v>128.38999999999999</v>
      </c>
      <c r="R2003" s="14">
        <f t="shared" si="94"/>
        <v>42136.209675925929</v>
      </c>
      <c r="S2003" s="14">
        <f t="shared" si="95"/>
        <v>42167.833333333328</v>
      </c>
    </row>
    <row r="2004" spans="1:19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8320</v>
      </c>
      <c r="P2004" t="s">
        <v>8350</v>
      </c>
      <c r="Q2004">
        <f t="shared" si="93"/>
        <v>78.83</v>
      </c>
      <c r="R2004" s="14">
        <f t="shared" si="94"/>
        <v>42728.71230324074</v>
      </c>
      <c r="S2004" s="14">
        <f t="shared" si="95"/>
        <v>42758.71230324074</v>
      </c>
    </row>
    <row r="2005" spans="1:19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8320</v>
      </c>
      <c r="P2005" t="s">
        <v>8350</v>
      </c>
      <c r="Q2005">
        <f t="shared" si="93"/>
        <v>91.76</v>
      </c>
      <c r="R2005" s="14">
        <f t="shared" si="94"/>
        <v>40347.125601851854</v>
      </c>
      <c r="S2005" s="14">
        <f t="shared" si="95"/>
        <v>40361.958333333336</v>
      </c>
    </row>
    <row r="2006" spans="1:19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8320</v>
      </c>
      <c r="P2006" t="s">
        <v>8350</v>
      </c>
      <c r="Q2006">
        <f t="shared" si="93"/>
        <v>331.1</v>
      </c>
      <c r="R2006" s="14">
        <f t="shared" si="94"/>
        <v>41800.604895833334</v>
      </c>
      <c r="S2006" s="14">
        <f t="shared" si="95"/>
        <v>41830.604895833334</v>
      </c>
    </row>
    <row r="2007" spans="1:19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8320</v>
      </c>
      <c r="P2007" t="s">
        <v>8350</v>
      </c>
      <c r="Q2007">
        <f t="shared" si="93"/>
        <v>194.26</v>
      </c>
      <c r="R2007" s="14">
        <f t="shared" si="94"/>
        <v>41535.812708333331</v>
      </c>
      <c r="S2007" s="14">
        <f t="shared" si="95"/>
        <v>41563.165972222225</v>
      </c>
    </row>
    <row r="2008" spans="1:19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8320</v>
      </c>
      <c r="P2008" t="s">
        <v>8350</v>
      </c>
      <c r="Q2008">
        <f t="shared" si="93"/>
        <v>408.98</v>
      </c>
      <c r="R2008" s="14">
        <f t="shared" si="94"/>
        <v>41941.500520833331</v>
      </c>
      <c r="S2008" s="14">
        <f t="shared" si="95"/>
        <v>41976.542187500003</v>
      </c>
    </row>
    <row r="2009" spans="1:19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8320</v>
      </c>
      <c r="P2009" t="s">
        <v>8350</v>
      </c>
      <c r="Q2009">
        <f t="shared" si="93"/>
        <v>84.46</v>
      </c>
      <c r="R2009" s="14">
        <f t="shared" si="94"/>
        <v>40347.837800925925</v>
      </c>
      <c r="S2009" s="14">
        <f t="shared" si="95"/>
        <v>40414.166666666664</v>
      </c>
    </row>
    <row r="2010" spans="1:19" ht="58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8320</v>
      </c>
      <c r="P2010" t="s">
        <v>8350</v>
      </c>
      <c r="Q2010">
        <f t="shared" si="93"/>
        <v>44.85</v>
      </c>
      <c r="R2010" s="14">
        <f t="shared" si="94"/>
        <v>40761.604421296295</v>
      </c>
      <c r="S2010" s="14">
        <f t="shared" si="95"/>
        <v>40805.604421296295</v>
      </c>
    </row>
    <row r="2011" spans="1:19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8320</v>
      </c>
      <c r="P2011" t="s">
        <v>8350</v>
      </c>
      <c r="Q2011">
        <f t="shared" si="93"/>
        <v>383.36</v>
      </c>
      <c r="R2011" s="14">
        <f t="shared" si="94"/>
        <v>42661.323414351849</v>
      </c>
      <c r="S2011" s="14">
        <f t="shared" si="95"/>
        <v>42697.365081018521</v>
      </c>
    </row>
    <row r="2012" spans="1:19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8320</v>
      </c>
      <c r="P2012" t="s">
        <v>8350</v>
      </c>
      <c r="Q2012">
        <f t="shared" si="93"/>
        <v>55.28</v>
      </c>
      <c r="R2012" s="14">
        <f t="shared" si="94"/>
        <v>42570.996423611112</v>
      </c>
      <c r="S2012" s="14">
        <f t="shared" si="95"/>
        <v>42600.996423611112</v>
      </c>
    </row>
    <row r="2013" spans="1:19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8320</v>
      </c>
      <c r="P2013" t="s">
        <v>8350</v>
      </c>
      <c r="Q2013">
        <f t="shared" si="93"/>
        <v>422.02</v>
      </c>
      <c r="R2013" s="14">
        <f t="shared" si="94"/>
        <v>42347.358483796299</v>
      </c>
      <c r="S2013" s="14">
        <f t="shared" si="95"/>
        <v>42380.958333333328</v>
      </c>
    </row>
    <row r="2014" spans="1:19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8320</v>
      </c>
      <c r="P2014" t="s">
        <v>8350</v>
      </c>
      <c r="Q2014">
        <f t="shared" si="93"/>
        <v>64.180000000000007</v>
      </c>
      <c r="R2014" s="14">
        <f t="shared" si="94"/>
        <v>42010.822233796294</v>
      </c>
      <c r="S2014" s="14">
        <f t="shared" si="95"/>
        <v>42040.822233796294</v>
      </c>
    </row>
    <row r="2015" spans="1:19" ht="58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8320</v>
      </c>
      <c r="P2015" t="s">
        <v>8350</v>
      </c>
      <c r="Q2015">
        <f t="shared" si="93"/>
        <v>173.58</v>
      </c>
      <c r="R2015" s="14">
        <f t="shared" si="94"/>
        <v>42499.960810185185</v>
      </c>
      <c r="S2015" s="14">
        <f t="shared" si="95"/>
        <v>42559.960810185185</v>
      </c>
    </row>
    <row r="2016" spans="1:19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8320</v>
      </c>
      <c r="P2016" t="s">
        <v>8350</v>
      </c>
      <c r="Q2016">
        <f t="shared" si="93"/>
        <v>88.6</v>
      </c>
      <c r="R2016" s="14">
        <f t="shared" si="94"/>
        <v>41324.214571759258</v>
      </c>
      <c r="S2016" s="14">
        <f t="shared" si="95"/>
        <v>41358.172905092593</v>
      </c>
    </row>
    <row r="2017" spans="1:19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8320</v>
      </c>
      <c r="P2017" t="s">
        <v>8350</v>
      </c>
      <c r="Q2017">
        <f t="shared" si="93"/>
        <v>50.22</v>
      </c>
      <c r="R2017" s="14">
        <f t="shared" si="94"/>
        <v>40765.876886574071</v>
      </c>
      <c r="S2017" s="14">
        <f t="shared" si="95"/>
        <v>40795.876886574071</v>
      </c>
    </row>
    <row r="2018" spans="1:19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8320</v>
      </c>
      <c r="P2018" t="s">
        <v>8350</v>
      </c>
      <c r="Q2018">
        <f t="shared" si="93"/>
        <v>192.39</v>
      </c>
      <c r="R2018" s="14">
        <f t="shared" si="94"/>
        <v>41312.88077546296</v>
      </c>
      <c r="S2018" s="14">
        <f t="shared" si="95"/>
        <v>41342.88077546296</v>
      </c>
    </row>
    <row r="2019" spans="1:19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8320</v>
      </c>
      <c r="P2019" t="s">
        <v>8350</v>
      </c>
      <c r="Q2019">
        <f t="shared" si="93"/>
        <v>73.42</v>
      </c>
      <c r="R2019" s="14">
        <f t="shared" si="94"/>
        <v>40961.057349537034</v>
      </c>
      <c r="S2019" s="14">
        <f t="shared" si="95"/>
        <v>40992.166666666664</v>
      </c>
    </row>
    <row r="2020" spans="1:19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8320</v>
      </c>
      <c r="P2020" t="s">
        <v>8350</v>
      </c>
      <c r="Q2020">
        <f t="shared" si="93"/>
        <v>147.68</v>
      </c>
      <c r="R2020" s="14">
        <f t="shared" si="94"/>
        <v>42199.365844907406</v>
      </c>
      <c r="S2020" s="14">
        <f t="shared" si="95"/>
        <v>42229.365844907406</v>
      </c>
    </row>
    <row r="2021" spans="1:19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8320</v>
      </c>
      <c r="P2021" t="s">
        <v>8350</v>
      </c>
      <c r="Q2021">
        <f t="shared" si="93"/>
        <v>108.97</v>
      </c>
      <c r="R2021" s="14">
        <f t="shared" si="94"/>
        <v>42605.70857638889</v>
      </c>
      <c r="S2021" s="14">
        <f t="shared" si="95"/>
        <v>42635.70857638889</v>
      </c>
    </row>
    <row r="2022" spans="1:19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8320</v>
      </c>
      <c r="P2022" t="s">
        <v>8350</v>
      </c>
      <c r="Q2022">
        <f t="shared" si="93"/>
        <v>23.65</v>
      </c>
      <c r="R2022" s="14">
        <f t="shared" si="94"/>
        <v>41737.097499999996</v>
      </c>
      <c r="S2022" s="14">
        <f t="shared" si="95"/>
        <v>41773.961111111108</v>
      </c>
    </row>
    <row r="2023" spans="1:19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8320</v>
      </c>
      <c r="P2023" t="s">
        <v>8350</v>
      </c>
      <c r="Q2023">
        <f t="shared" si="93"/>
        <v>147.94999999999999</v>
      </c>
      <c r="R2023" s="14">
        <f t="shared" si="94"/>
        <v>41861.070567129631</v>
      </c>
      <c r="S2023" s="14">
        <f t="shared" si="95"/>
        <v>41906.070567129631</v>
      </c>
    </row>
    <row r="2024" spans="1:19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8320</v>
      </c>
      <c r="P2024" t="s">
        <v>8350</v>
      </c>
      <c r="Q2024">
        <f t="shared" si="93"/>
        <v>385.04</v>
      </c>
      <c r="R2024" s="14">
        <f t="shared" si="94"/>
        <v>42502.569120370375</v>
      </c>
      <c r="S2024" s="14">
        <f t="shared" si="95"/>
        <v>42532.569120370375</v>
      </c>
    </row>
    <row r="2025" spans="1:19" ht="58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8320</v>
      </c>
      <c r="P2025" t="s">
        <v>8350</v>
      </c>
      <c r="Q2025">
        <f t="shared" si="93"/>
        <v>457.39</v>
      </c>
      <c r="R2025" s="14">
        <f t="shared" si="94"/>
        <v>42136.420752314814</v>
      </c>
      <c r="S2025" s="14">
        <f t="shared" si="95"/>
        <v>42166.420752314814</v>
      </c>
    </row>
    <row r="2026" spans="1:19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8320</v>
      </c>
      <c r="P2026" t="s">
        <v>8350</v>
      </c>
      <c r="Q2026">
        <f t="shared" si="93"/>
        <v>222.99</v>
      </c>
      <c r="R2026" s="14">
        <f t="shared" si="94"/>
        <v>41099.966944444444</v>
      </c>
      <c r="S2026" s="14">
        <f t="shared" si="95"/>
        <v>41134.125</v>
      </c>
    </row>
    <row r="2027" spans="1:19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8320</v>
      </c>
      <c r="P2027" t="s">
        <v>8350</v>
      </c>
      <c r="Q2027">
        <f t="shared" si="93"/>
        <v>220.74</v>
      </c>
      <c r="R2027" s="14">
        <f t="shared" si="94"/>
        <v>42136.184560185182</v>
      </c>
      <c r="S2027" s="14">
        <f t="shared" si="95"/>
        <v>42166.184560185182</v>
      </c>
    </row>
    <row r="2028" spans="1:19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8320</v>
      </c>
      <c r="P2028" t="s">
        <v>8350</v>
      </c>
      <c r="Q2028">
        <f t="shared" si="93"/>
        <v>73.5</v>
      </c>
      <c r="R2028" s="14">
        <f t="shared" si="94"/>
        <v>41704.735937500001</v>
      </c>
      <c r="S2028" s="14">
        <f t="shared" si="95"/>
        <v>41750.165972222225</v>
      </c>
    </row>
    <row r="2029" spans="1:19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8320</v>
      </c>
      <c r="P2029" t="s">
        <v>8350</v>
      </c>
      <c r="Q2029">
        <f t="shared" si="93"/>
        <v>223.1</v>
      </c>
      <c r="R2029" s="14">
        <f t="shared" si="94"/>
        <v>42048.813877314817</v>
      </c>
      <c r="S2029" s="14">
        <f t="shared" si="95"/>
        <v>42093.772210648152</v>
      </c>
    </row>
    <row r="2030" spans="1:19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8320</v>
      </c>
      <c r="P2030" t="s">
        <v>8350</v>
      </c>
      <c r="Q2030">
        <f t="shared" si="93"/>
        <v>47.91</v>
      </c>
      <c r="R2030" s="14">
        <f t="shared" si="94"/>
        <v>40215.919050925928</v>
      </c>
      <c r="S2030" s="14">
        <f t="shared" si="95"/>
        <v>40252.913194444445</v>
      </c>
    </row>
    <row r="2031" spans="1:19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8320</v>
      </c>
      <c r="P2031" t="s">
        <v>8350</v>
      </c>
      <c r="Q2031">
        <f t="shared" si="93"/>
        <v>96.06</v>
      </c>
      <c r="R2031" s="14">
        <f t="shared" si="94"/>
        <v>41848.021770833337</v>
      </c>
      <c r="S2031" s="14">
        <f t="shared" si="95"/>
        <v>41878.021770833337</v>
      </c>
    </row>
    <row r="2032" spans="1:19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8320</v>
      </c>
      <c r="P2032" t="s">
        <v>8350</v>
      </c>
      <c r="Q2032">
        <f t="shared" si="93"/>
        <v>118.61</v>
      </c>
      <c r="R2032" s="14">
        <f t="shared" si="94"/>
        <v>41212.996481481481</v>
      </c>
      <c r="S2032" s="14">
        <f t="shared" si="95"/>
        <v>41242.996481481481</v>
      </c>
    </row>
    <row r="2033" spans="1:19" ht="43.5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8320</v>
      </c>
      <c r="P2033" t="s">
        <v>8350</v>
      </c>
      <c r="Q2033">
        <f t="shared" si="93"/>
        <v>118.45</v>
      </c>
      <c r="R2033" s="14">
        <f t="shared" si="94"/>
        <v>41975.329317129625</v>
      </c>
      <c r="S2033" s="14">
        <f t="shared" si="95"/>
        <v>42013.041666666672</v>
      </c>
    </row>
    <row r="2034" spans="1:19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8320</v>
      </c>
      <c r="P2034" t="s">
        <v>8350</v>
      </c>
      <c r="Q2034">
        <f t="shared" si="93"/>
        <v>143.21</v>
      </c>
      <c r="R2034" s="14">
        <f t="shared" si="94"/>
        <v>42689.565671296295</v>
      </c>
      <c r="S2034" s="14">
        <f t="shared" si="95"/>
        <v>42719.208333333328</v>
      </c>
    </row>
    <row r="2035" spans="1:19" ht="58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8320</v>
      </c>
      <c r="P2035" t="s">
        <v>8350</v>
      </c>
      <c r="Q2035">
        <f t="shared" si="93"/>
        <v>282.72000000000003</v>
      </c>
      <c r="R2035" s="14">
        <f t="shared" si="94"/>
        <v>41725.082384259258</v>
      </c>
      <c r="S2035" s="14">
        <f t="shared" si="95"/>
        <v>41755.082384259258</v>
      </c>
    </row>
    <row r="2036" spans="1:19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8320</v>
      </c>
      <c r="P2036" t="s">
        <v>8350</v>
      </c>
      <c r="Q2036">
        <f t="shared" si="93"/>
        <v>593.94000000000005</v>
      </c>
      <c r="R2036" s="14">
        <f t="shared" si="94"/>
        <v>42076.130011574074</v>
      </c>
      <c r="S2036" s="14">
        <f t="shared" si="95"/>
        <v>42131.290277777778</v>
      </c>
    </row>
    <row r="2037" spans="1:19" ht="58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8320</v>
      </c>
      <c r="P2037" t="s">
        <v>8350</v>
      </c>
      <c r="Q2037">
        <f t="shared" si="93"/>
        <v>262.16000000000003</v>
      </c>
      <c r="R2037" s="14">
        <f t="shared" si="94"/>
        <v>42311.625081018516</v>
      </c>
      <c r="S2037" s="14">
        <f t="shared" si="95"/>
        <v>42357.041666666672</v>
      </c>
    </row>
    <row r="2038" spans="1:19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8320</v>
      </c>
      <c r="P2038" t="s">
        <v>8350</v>
      </c>
      <c r="Q2038">
        <f t="shared" si="93"/>
        <v>46.58</v>
      </c>
      <c r="R2038" s="14">
        <f t="shared" si="94"/>
        <v>41738.864803240744</v>
      </c>
      <c r="S2038" s="14">
        <f t="shared" si="95"/>
        <v>41768.864803240744</v>
      </c>
    </row>
    <row r="2039" spans="1:19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8320</v>
      </c>
      <c r="P2039" t="s">
        <v>8350</v>
      </c>
      <c r="Q2039">
        <f t="shared" si="93"/>
        <v>70.040000000000006</v>
      </c>
      <c r="R2039" s="14">
        <f t="shared" si="94"/>
        <v>41578.210104166668</v>
      </c>
      <c r="S2039" s="14">
        <f t="shared" si="95"/>
        <v>41638.251770833333</v>
      </c>
    </row>
    <row r="2040" spans="1:19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8320</v>
      </c>
      <c r="P2040" t="s">
        <v>8350</v>
      </c>
      <c r="Q2040">
        <f t="shared" si="93"/>
        <v>164.91</v>
      </c>
      <c r="R2040" s="14">
        <f t="shared" si="94"/>
        <v>41424.27107638889</v>
      </c>
      <c r="S2040" s="14">
        <f t="shared" si="95"/>
        <v>41456.75</v>
      </c>
    </row>
    <row r="2041" spans="1:19" ht="43.5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8320</v>
      </c>
      <c r="P2041" t="s">
        <v>8350</v>
      </c>
      <c r="Q2041">
        <f t="shared" si="93"/>
        <v>449.26</v>
      </c>
      <c r="R2041" s="14">
        <f t="shared" si="94"/>
        <v>42675.438946759255</v>
      </c>
      <c r="S2041" s="14">
        <f t="shared" si="95"/>
        <v>42705.207638888889</v>
      </c>
    </row>
    <row r="2042" spans="1:19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8320</v>
      </c>
      <c r="P2042" t="s">
        <v>8350</v>
      </c>
      <c r="Q2042">
        <f t="shared" si="93"/>
        <v>27.47</v>
      </c>
      <c r="R2042" s="14">
        <f t="shared" si="94"/>
        <v>41578.927118055559</v>
      </c>
      <c r="S2042" s="14">
        <f t="shared" si="95"/>
        <v>41593.968784722223</v>
      </c>
    </row>
    <row r="2043" spans="1:19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8320</v>
      </c>
      <c r="P2043" t="s">
        <v>8350</v>
      </c>
      <c r="Q2043">
        <f t="shared" si="93"/>
        <v>143.97999999999999</v>
      </c>
      <c r="R2043" s="14">
        <f t="shared" si="94"/>
        <v>42654.525775462964</v>
      </c>
      <c r="S2043" s="14">
        <f t="shared" si="95"/>
        <v>42684.567442129628</v>
      </c>
    </row>
    <row r="2044" spans="1:19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8320</v>
      </c>
      <c r="P2044" t="s">
        <v>8350</v>
      </c>
      <c r="Q2044">
        <f t="shared" si="93"/>
        <v>88.24</v>
      </c>
      <c r="R2044" s="14">
        <f t="shared" si="94"/>
        <v>42331.708032407405</v>
      </c>
      <c r="S2044" s="14">
        <f t="shared" si="95"/>
        <v>42391.708032407405</v>
      </c>
    </row>
    <row r="2045" spans="1:19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8320</v>
      </c>
      <c r="P2045" t="s">
        <v>8350</v>
      </c>
      <c r="Q2045">
        <f t="shared" si="93"/>
        <v>36.33</v>
      </c>
      <c r="R2045" s="14">
        <f t="shared" si="94"/>
        <v>42661.176817129628</v>
      </c>
      <c r="S2045" s="14">
        <f t="shared" si="95"/>
        <v>42715.207638888889</v>
      </c>
    </row>
    <row r="2046" spans="1:19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8320</v>
      </c>
      <c r="P2046" t="s">
        <v>8350</v>
      </c>
      <c r="Q2046">
        <f t="shared" si="93"/>
        <v>90.18</v>
      </c>
      <c r="R2046" s="14">
        <f t="shared" si="94"/>
        <v>42138.684189814812</v>
      </c>
      <c r="S2046" s="14">
        <f t="shared" si="95"/>
        <v>42168.684189814812</v>
      </c>
    </row>
    <row r="2047" spans="1:19" ht="58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8320</v>
      </c>
      <c r="P2047" t="s">
        <v>8350</v>
      </c>
      <c r="Q2047">
        <f t="shared" si="93"/>
        <v>152.62</v>
      </c>
      <c r="R2047" s="14">
        <f t="shared" si="94"/>
        <v>41069.088506944441</v>
      </c>
      <c r="S2047" s="14">
        <f t="shared" si="95"/>
        <v>41099.088506944441</v>
      </c>
    </row>
    <row r="2048" spans="1:19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8320</v>
      </c>
      <c r="P2048" t="s">
        <v>8350</v>
      </c>
      <c r="Q2048">
        <f t="shared" si="93"/>
        <v>55.81</v>
      </c>
      <c r="R2048" s="14">
        <f t="shared" si="94"/>
        <v>41387.171805555554</v>
      </c>
      <c r="S2048" s="14">
        <f t="shared" si="95"/>
        <v>41417.171805555554</v>
      </c>
    </row>
    <row r="2049" spans="1:19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8320</v>
      </c>
      <c r="P2049" t="s">
        <v>8350</v>
      </c>
      <c r="Q2049">
        <f t="shared" si="93"/>
        <v>227.85</v>
      </c>
      <c r="R2049" s="14">
        <f t="shared" si="94"/>
        <v>42081.903587962966</v>
      </c>
      <c r="S2049" s="14">
        <f t="shared" si="95"/>
        <v>42111</v>
      </c>
    </row>
    <row r="2050" spans="1:19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8320</v>
      </c>
      <c r="P2050" t="s">
        <v>8350</v>
      </c>
      <c r="Q2050">
        <f t="shared" si="93"/>
        <v>91.83</v>
      </c>
      <c r="R2050" s="14">
        <f t="shared" si="94"/>
        <v>41387.651516203703</v>
      </c>
      <c r="S2050" s="14">
        <f t="shared" si="95"/>
        <v>41417.651516203703</v>
      </c>
    </row>
    <row r="2051" spans="1:19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8320</v>
      </c>
      <c r="P2051" t="s">
        <v>8350</v>
      </c>
      <c r="Q2051">
        <f t="shared" ref="Q2051:Q2114" si="96">IFERROR(ROUND(E2051/L2051,2),0)</f>
        <v>80.989999999999995</v>
      </c>
      <c r="R2051" s="14">
        <f t="shared" ref="R2051:R2114" si="97">(((J2051/60)/60)/24)+DATE(1970,1,1)</f>
        <v>41575.527349537035</v>
      </c>
      <c r="S2051" s="14">
        <f t="shared" ref="S2051:S2114" si="98">(((I2051/60)/60)/24)+DATE(1970,1,1)</f>
        <v>41610.957638888889</v>
      </c>
    </row>
    <row r="2052" spans="1:19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8320</v>
      </c>
      <c r="P2052" t="s">
        <v>8350</v>
      </c>
      <c r="Q2052">
        <f t="shared" si="96"/>
        <v>278.39</v>
      </c>
      <c r="R2052" s="14">
        <f t="shared" si="97"/>
        <v>42115.071504629625</v>
      </c>
      <c r="S2052" s="14">
        <f t="shared" si="98"/>
        <v>42155.071504629625</v>
      </c>
    </row>
    <row r="2053" spans="1:19" ht="58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8320</v>
      </c>
      <c r="P2053" t="s">
        <v>8350</v>
      </c>
      <c r="Q2053">
        <f t="shared" si="96"/>
        <v>43.1</v>
      </c>
      <c r="R2053" s="14">
        <f t="shared" si="97"/>
        <v>41604.022418981483</v>
      </c>
      <c r="S2053" s="14">
        <f t="shared" si="98"/>
        <v>41634.022418981483</v>
      </c>
    </row>
    <row r="2054" spans="1:19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8320</v>
      </c>
      <c r="P2054" t="s">
        <v>8350</v>
      </c>
      <c r="Q2054">
        <f t="shared" si="96"/>
        <v>326.29000000000002</v>
      </c>
      <c r="R2054" s="14">
        <f t="shared" si="97"/>
        <v>42375.08394675926</v>
      </c>
      <c r="S2054" s="14">
        <f t="shared" si="98"/>
        <v>42420.08394675926</v>
      </c>
    </row>
    <row r="2055" spans="1:19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8320</v>
      </c>
      <c r="P2055" t="s">
        <v>8350</v>
      </c>
      <c r="Q2055">
        <f t="shared" si="96"/>
        <v>41.74</v>
      </c>
      <c r="R2055" s="14">
        <f t="shared" si="97"/>
        <v>42303.617488425924</v>
      </c>
      <c r="S2055" s="14">
        <f t="shared" si="98"/>
        <v>42333.659155092595</v>
      </c>
    </row>
    <row r="2056" spans="1:19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8320</v>
      </c>
      <c r="P2056" t="s">
        <v>8350</v>
      </c>
      <c r="Q2056">
        <f t="shared" si="96"/>
        <v>64.02</v>
      </c>
      <c r="R2056" s="14">
        <f t="shared" si="97"/>
        <v>41731.520949074074</v>
      </c>
      <c r="S2056" s="14">
        <f t="shared" si="98"/>
        <v>41761.520949074074</v>
      </c>
    </row>
    <row r="2057" spans="1:19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8320</v>
      </c>
      <c r="P2057" t="s">
        <v>8350</v>
      </c>
      <c r="Q2057">
        <f t="shared" si="96"/>
        <v>99.46</v>
      </c>
      <c r="R2057" s="14">
        <f t="shared" si="97"/>
        <v>41946.674108796295</v>
      </c>
      <c r="S2057" s="14">
        <f t="shared" si="98"/>
        <v>41976.166666666672</v>
      </c>
    </row>
    <row r="2058" spans="1:19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8320</v>
      </c>
      <c r="P2058" t="s">
        <v>8350</v>
      </c>
      <c r="Q2058">
        <f t="shared" si="96"/>
        <v>138.49</v>
      </c>
      <c r="R2058" s="14">
        <f t="shared" si="97"/>
        <v>41351.76090277778</v>
      </c>
      <c r="S2058" s="14">
        <f t="shared" si="98"/>
        <v>41381.76090277778</v>
      </c>
    </row>
    <row r="2059" spans="1:19" ht="58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8320</v>
      </c>
      <c r="P2059" t="s">
        <v>8350</v>
      </c>
      <c r="Q2059">
        <f t="shared" si="96"/>
        <v>45.55</v>
      </c>
      <c r="R2059" s="14">
        <f t="shared" si="97"/>
        <v>42396.494583333333</v>
      </c>
      <c r="S2059" s="14">
        <f t="shared" si="98"/>
        <v>42426.494583333333</v>
      </c>
    </row>
    <row r="2060" spans="1:19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8320</v>
      </c>
      <c r="P2060" t="s">
        <v>8350</v>
      </c>
      <c r="Q2060">
        <f t="shared" si="96"/>
        <v>10.51</v>
      </c>
      <c r="R2060" s="14">
        <f t="shared" si="97"/>
        <v>42026.370717592596</v>
      </c>
      <c r="S2060" s="14">
        <f t="shared" si="98"/>
        <v>42065.833333333328</v>
      </c>
    </row>
    <row r="2061" spans="1:19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8320</v>
      </c>
      <c r="P2061" t="s">
        <v>8350</v>
      </c>
      <c r="Q2061">
        <f t="shared" si="96"/>
        <v>114.77</v>
      </c>
      <c r="R2061" s="14">
        <f t="shared" si="97"/>
        <v>42361.602476851855</v>
      </c>
      <c r="S2061" s="14">
        <f t="shared" si="98"/>
        <v>42400.915972222225</v>
      </c>
    </row>
    <row r="2062" spans="1:19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8320</v>
      </c>
      <c r="P2062" t="s">
        <v>8350</v>
      </c>
      <c r="Q2062">
        <f t="shared" si="96"/>
        <v>36</v>
      </c>
      <c r="R2062" s="14">
        <f t="shared" si="97"/>
        <v>41783.642939814818</v>
      </c>
      <c r="S2062" s="14">
        <f t="shared" si="98"/>
        <v>41843.642939814818</v>
      </c>
    </row>
    <row r="2063" spans="1:19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8320</v>
      </c>
      <c r="P2063" t="s">
        <v>8350</v>
      </c>
      <c r="Q2063">
        <f t="shared" si="96"/>
        <v>154.16999999999999</v>
      </c>
      <c r="R2063" s="14">
        <f t="shared" si="97"/>
        <v>42705.764513888891</v>
      </c>
      <c r="S2063" s="14">
        <f t="shared" si="98"/>
        <v>42735.764513888891</v>
      </c>
    </row>
    <row r="2064" spans="1:19" ht="58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8320</v>
      </c>
      <c r="P2064" t="s">
        <v>8350</v>
      </c>
      <c r="Q2064">
        <f t="shared" si="96"/>
        <v>566.39</v>
      </c>
      <c r="R2064" s="14">
        <f t="shared" si="97"/>
        <v>42423.3830787037</v>
      </c>
      <c r="S2064" s="14">
        <f t="shared" si="98"/>
        <v>42453.341412037036</v>
      </c>
    </row>
    <row r="2065" spans="1:19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8320</v>
      </c>
      <c r="P2065" t="s">
        <v>8350</v>
      </c>
      <c r="Q2065">
        <f t="shared" si="96"/>
        <v>120.86</v>
      </c>
      <c r="R2065" s="14">
        <f t="shared" si="97"/>
        <v>42472.73265046296</v>
      </c>
      <c r="S2065" s="14">
        <f t="shared" si="98"/>
        <v>42505.73265046296</v>
      </c>
    </row>
    <row r="2066" spans="1:19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8320</v>
      </c>
      <c r="P2066" t="s">
        <v>8350</v>
      </c>
      <c r="Q2066">
        <f t="shared" si="96"/>
        <v>86.16</v>
      </c>
      <c r="R2066" s="14">
        <f t="shared" si="97"/>
        <v>41389.364849537036</v>
      </c>
      <c r="S2066" s="14">
        <f t="shared" si="98"/>
        <v>41425.5</v>
      </c>
    </row>
    <row r="2067" spans="1:19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8320</v>
      </c>
      <c r="P2067" t="s">
        <v>8350</v>
      </c>
      <c r="Q2067">
        <f t="shared" si="96"/>
        <v>51.21</v>
      </c>
      <c r="R2067" s="14">
        <f t="shared" si="97"/>
        <v>41603.333668981482</v>
      </c>
      <c r="S2067" s="14">
        <f t="shared" si="98"/>
        <v>41633.333668981482</v>
      </c>
    </row>
    <row r="2068" spans="1:19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8320</v>
      </c>
      <c r="P2068" t="s">
        <v>8350</v>
      </c>
      <c r="Q2068">
        <f t="shared" si="96"/>
        <v>67.260000000000005</v>
      </c>
      <c r="R2068" s="14">
        <f t="shared" si="97"/>
        <v>41844.771793981483</v>
      </c>
      <c r="S2068" s="14">
        <f t="shared" si="98"/>
        <v>41874.771793981483</v>
      </c>
    </row>
    <row r="2069" spans="1:19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8320</v>
      </c>
      <c r="P2069" t="s">
        <v>8350</v>
      </c>
      <c r="Q2069">
        <f t="shared" si="96"/>
        <v>62.8</v>
      </c>
      <c r="R2069" s="14">
        <f t="shared" si="97"/>
        <v>42115.853888888887</v>
      </c>
      <c r="S2069" s="14">
        <f t="shared" si="98"/>
        <v>42148.853888888887</v>
      </c>
    </row>
    <row r="2070" spans="1:19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8320</v>
      </c>
      <c r="P2070" t="s">
        <v>8350</v>
      </c>
      <c r="Q2070">
        <f t="shared" si="96"/>
        <v>346.13</v>
      </c>
      <c r="R2070" s="14">
        <f t="shared" si="97"/>
        <v>42633.841608796298</v>
      </c>
      <c r="S2070" s="14">
        <f t="shared" si="98"/>
        <v>42663.841608796298</v>
      </c>
    </row>
    <row r="2071" spans="1:19" ht="58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8320</v>
      </c>
      <c r="P2071" t="s">
        <v>8350</v>
      </c>
      <c r="Q2071">
        <f t="shared" si="96"/>
        <v>244.12</v>
      </c>
      <c r="R2071" s="14">
        <f t="shared" si="97"/>
        <v>42340.972118055557</v>
      </c>
      <c r="S2071" s="14">
        <f t="shared" si="98"/>
        <v>42371.972118055557</v>
      </c>
    </row>
    <row r="2072" spans="1:19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8320</v>
      </c>
      <c r="P2072" t="s">
        <v>8350</v>
      </c>
      <c r="Q2072">
        <f t="shared" si="96"/>
        <v>259.25</v>
      </c>
      <c r="R2072" s="14">
        <f t="shared" si="97"/>
        <v>42519.6565162037</v>
      </c>
      <c r="S2072" s="14">
        <f t="shared" si="98"/>
        <v>42549.6565162037</v>
      </c>
    </row>
    <row r="2073" spans="1:19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8320</v>
      </c>
      <c r="P2073" t="s">
        <v>8350</v>
      </c>
      <c r="Q2073">
        <f t="shared" si="96"/>
        <v>201.96</v>
      </c>
      <c r="R2073" s="14">
        <f t="shared" si="97"/>
        <v>42600.278749999998</v>
      </c>
      <c r="S2073" s="14">
        <f t="shared" si="98"/>
        <v>42645.278749999998</v>
      </c>
    </row>
    <row r="2074" spans="1:19" ht="58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8320</v>
      </c>
      <c r="P2074" t="s">
        <v>8350</v>
      </c>
      <c r="Q2074">
        <f t="shared" si="96"/>
        <v>226.21</v>
      </c>
      <c r="R2074" s="14">
        <f t="shared" si="97"/>
        <v>42467.581388888888</v>
      </c>
      <c r="S2074" s="14">
        <f t="shared" si="98"/>
        <v>42497.581388888888</v>
      </c>
    </row>
    <row r="2075" spans="1:19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8320</v>
      </c>
      <c r="P2075" t="s">
        <v>8350</v>
      </c>
      <c r="Q2075">
        <f t="shared" si="96"/>
        <v>324.69</v>
      </c>
      <c r="R2075" s="14">
        <f t="shared" si="97"/>
        <v>42087.668032407411</v>
      </c>
      <c r="S2075" s="14">
        <f t="shared" si="98"/>
        <v>42132.668032407411</v>
      </c>
    </row>
    <row r="2076" spans="1:19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8320</v>
      </c>
      <c r="P2076" t="s">
        <v>8350</v>
      </c>
      <c r="Q2076">
        <f t="shared" si="96"/>
        <v>205</v>
      </c>
      <c r="R2076" s="14">
        <f t="shared" si="97"/>
        <v>42466.826180555552</v>
      </c>
      <c r="S2076" s="14">
        <f t="shared" si="98"/>
        <v>42496.826180555552</v>
      </c>
    </row>
    <row r="2077" spans="1:19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8320</v>
      </c>
      <c r="P2077" t="s">
        <v>8350</v>
      </c>
      <c r="Q2077">
        <f t="shared" si="96"/>
        <v>20.47</v>
      </c>
      <c r="R2077" s="14">
        <f t="shared" si="97"/>
        <v>41450.681574074071</v>
      </c>
      <c r="S2077" s="14">
        <f t="shared" si="98"/>
        <v>41480.681574074071</v>
      </c>
    </row>
    <row r="2078" spans="1:19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8320</v>
      </c>
      <c r="P2078" t="s">
        <v>8350</v>
      </c>
      <c r="Q2078">
        <f t="shared" si="96"/>
        <v>116.35</v>
      </c>
      <c r="R2078" s="14">
        <f t="shared" si="97"/>
        <v>41803.880659722221</v>
      </c>
      <c r="S2078" s="14">
        <f t="shared" si="98"/>
        <v>41843.880659722221</v>
      </c>
    </row>
    <row r="2079" spans="1:19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8320</v>
      </c>
      <c r="P2079" t="s">
        <v>8350</v>
      </c>
      <c r="Q2079">
        <f t="shared" si="96"/>
        <v>307.2</v>
      </c>
      <c r="R2079" s="14">
        <f t="shared" si="97"/>
        <v>42103.042546296296</v>
      </c>
      <c r="S2079" s="14">
        <f t="shared" si="98"/>
        <v>42160.875</v>
      </c>
    </row>
    <row r="2080" spans="1:19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8320</v>
      </c>
      <c r="P2080" t="s">
        <v>8350</v>
      </c>
      <c r="Q2080">
        <f t="shared" si="96"/>
        <v>546.69000000000005</v>
      </c>
      <c r="R2080" s="14">
        <f t="shared" si="97"/>
        <v>42692.771493055552</v>
      </c>
      <c r="S2080" s="14">
        <f t="shared" si="98"/>
        <v>42722.771493055552</v>
      </c>
    </row>
    <row r="2081" spans="1:19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8320</v>
      </c>
      <c r="P2081" t="s">
        <v>8350</v>
      </c>
      <c r="Q2081">
        <f t="shared" si="96"/>
        <v>47.47</v>
      </c>
      <c r="R2081" s="14">
        <f t="shared" si="97"/>
        <v>42150.71056712963</v>
      </c>
      <c r="S2081" s="14">
        <f t="shared" si="98"/>
        <v>42180.791666666672</v>
      </c>
    </row>
    <row r="2082" spans="1:19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8320</v>
      </c>
      <c r="P2082" t="s">
        <v>8350</v>
      </c>
      <c r="Q2082">
        <f t="shared" si="96"/>
        <v>101.56</v>
      </c>
      <c r="R2082" s="14">
        <f t="shared" si="97"/>
        <v>42289.957175925927</v>
      </c>
      <c r="S2082" s="14">
        <f t="shared" si="98"/>
        <v>42319.998842592591</v>
      </c>
    </row>
    <row r="2083" spans="1:19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8326</v>
      </c>
      <c r="P2083" t="s">
        <v>8330</v>
      </c>
      <c r="Q2083">
        <f t="shared" si="96"/>
        <v>72.91</v>
      </c>
      <c r="R2083" s="14">
        <f t="shared" si="97"/>
        <v>41004.156886574077</v>
      </c>
      <c r="S2083" s="14">
        <f t="shared" si="98"/>
        <v>41045.207638888889</v>
      </c>
    </row>
    <row r="2084" spans="1:19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8326</v>
      </c>
      <c r="P2084" t="s">
        <v>8330</v>
      </c>
      <c r="Q2084">
        <f t="shared" si="96"/>
        <v>43.71</v>
      </c>
      <c r="R2084" s="14">
        <f t="shared" si="97"/>
        <v>40811.120324074072</v>
      </c>
      <c r="S2084" s="14">
        <f t="shared" si="98"/>
        <v>40871.161990740737</v>
      </c>
    </row>
    <row r="2085" spans="1:19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8326</v>
      </c>
      <c r="P2085" t="s">
        <v>8330</v>
      </c>
      <c r="Q2085">
        <f t="shared" si="96"/>
        <v>34</v>
      </c>
      <c r="R2085" s="14">
        <f t="shared" si="97"/>
        <v>41034.72216435185</v>
      </c>
      <c r="S2085" s="14">
        <f t="shared" si="98"/>
        <v>41064.72216435185</v>
      </c>
    </row>
    <row r="2086" spans="1:19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8326</v>
      </c>
      <c r="P2086" t="s">
        <v>8330</v>
      </c>
      <c r="Q2086">
        <f t="shared" si="96"/>
        <v>70.650000000000006</v>
      </c>
      <c r="R2086" s="14">
        <f t="shared" si="97"/>
        <v>41731.833124999997</v>
      </c>
      <c r="S2086" s="14">
        <f t="shared" si="98"/>
        <v>41763.290972222225</v>
      </c>
    </row>
    <row r="2087" spans="1:19" ht="58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8326</v>
      </c>
      <c r="P2087" t="s">
        <v>8330</v>
      </c>
      <c r="Q2087">
        <f t="shared" si="96"/>
        <v>89.3</v>
      </c>
      <c r="R2087" s="14">
        <f t="shared" si="97"/>
        <v>41075.835497685184</v>
      </c>
      <c r="S2087" s="14">
        <f t="shared" si="98"/>
        <v>41105.835497685184</v>
      </c>
    </row>
    <row r="2088" spans="1:19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8326</v>
      </c>
      <c r="P2088" t="s">
        <v>8330</v>
      </c>
      <c r="Q2088">
        <f t="shared" si="96"/>
        <v>115.09</v>
      </c>
      <c r="R2088" s="14">
        <f t="shared" si="97"/>
        <v>40860.67050925926</v>
      </c>
      <c r="S2088" s="14">
        <f t="shared" si="98"/>
        <v>40891.207638888889</v>
      </c>
    </row>
    <row r="2089" spans="1:19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8326</v>
      </c>
      <c r="P2089" t="s">
        <v>8330</v>
      </c>
      <c r="Q2089">
        <f t="shared" si="96"/>
        <v>62.12</v>
      </c>
      <c r="R2089" s="14">
        <f t="shared" si="97"/>
        <v>40764.204375000001</v>
      </c>
      <c r="S2089" s="14">
        <f t="shared" si="98"/>
        <v>40794.204375000001</v>
      </c>
    </row>
    <row r="2090" spans="1:19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8326</v>
      </c>
      <c r="P2090" t="s">
        <v>8330</v>
      </c>
      <c r="Q2090">
        <f t="shared" si="96"/>
        <v>46.2</v>
      </c>
      <c r="R2090" s="14">
        <f t="shared" si="97"/>
        <v>40395.714722222219</v>
      </c>
      <c r="S2090" s="14">
        <f t="shared" si="98"/>
        <v>40432.165972222225</v>
      </c>
    </row>
    <row r="2091" spans="1:19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8326</v>
      </c>
      <c r="P2091" t="s">
        <v>8330</v>
      </c>
      <c r="Q2091">
        <f t="shared" si="96"/>
        <v>48.55</v>
      </c>
      <c r="R2091" s="14">
        <f t="shared" si="97"/>
        <v>41453.076319444444</v>
      </c>
      <c r="S2091" s="14">
        <f t="shared" si="98"/>
        <v>41488.076319444444</v>
      </c>
    </row>
    <row r="2092" spans="1:19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8326</v>
      </c>
      <c r="P2092" t="s">
        <v>8330</v>
      </c>
      <c r="Q2092">
        <f t="shared" si="96"/>
        <v>57.52</v>
      </c>
      <c r="R2092" s="14">
        <f t="shared" si="97"/>
        <v>41299.381423611114</v>
      </c>
      <c r="S2092" s="14">
        <f t="shared" si="98"/>
        <v>41329.381423611114</v>
      </c>
    </row>
    <row r="2093" spans="1:19" ht="58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8326</v>
      </c>
      <c r="P2093" t="s">
        <v>8330</v>
      </c>
      <c r="Q2093">
        <f t="shared" si="96"/>
        <v>88.15</v>
      </c>
      <c r="R2093" s="14">
        <f t="shared" si="97"/>
        <v>40555.322662037033</v>
      </c>
      <c r="S2093" s="14">
        <f t="shared" si="98"/>
        <v>40603.833333333336</v>
      </c>
    </row>
    <row r="2094" spans="1:19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8326</v>
      </c>
      <c r="P2094" t="s">
        <v>8330</v>
      </c>
      <c r="Q2094">
        <f t="shared" si="96"/>
        <v>110.49</v>
      </c>
      <c r="R2094" s="14">
        <f t="shared" si="97"/>
        <v>40763.707546296297</v>
      </c>
      <c r="S2094" s="14">
        <f t="shared" si="98"/>
        <v>40823.707546296297</v>
      </c>
    </row>
    <row r="2095" spans="1:19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8326</v>
      </c>
      <c r="P2095" t="s">
        <v>8330</v>
      </c>
      <c r="Q2095">
        <f t="shared" si="96"/>
        <v>66.83</v>
      </c>
      <c r="R2095" s="14">
        <f t="shared" si="97"/>
        <v>41205.854537037041</v>
      </c>
      <c r="S2095" s="14">
        <f t="shared" si="98"/>
        <v>41265.896203703705</v>
      </c>
    </row>
    <row r="2096" spans="1:19" ht="58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8326</v>
      </c>
      <c r="P2096" t="s">
        <v>8330</v>
      </c>
      <c r="Q2096">
        <f t="shared" si="96"/>
        <v>58.6</v>
      </c>
      <c r="R2096" s="14">
        <f t="shared" si="97"/>
        <v>40939.02002314815</v>
      </c>
      <c r="S2096" s="14">
        <f t="shared" si="98"/>
        <v>40973.125</v>
      </c>
    </row>
    <row r="2097" spans="1:19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8326</v>
      </c>
      <c r="P2097" t="s">
        <v>8330</v>
      </c>
      <c r="Q2097">
        <f t="shared" si="96"/>
        <v>113.64</v>
      </c>
      <c r="R2097" s="14">
        <f t="shared" si="97"/>
        <v>40758.733483796292</v>
      </c>
      <c r="S2097" s="14">
        <f t="shared" si="98"/>
        <v>40818.733483796292</v>
      </c>
    </row>
    <row r="2098" spans="1:19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8326</v>
      </c>
      <c r="P2098" t="s">
        <v>8330</v>
      </c>
      <c r="Q2098">
        <f t="shared" si="96"/>
        <v>43.57</v>
      </c>
      <c r="R2098" s="14">
        <f t="shared" si="97"/>
        <v>41192.758506944447</v>
      </c>
      <c r="S2098" s="14">
        <f t="shared" si="98"/>
        <v>41208.165972222225</v>
      </c>
    </row>
    <row r="2099" spans="1:19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8326</v>
      </c>
      <c r="P2099" t="s">
        <v>8330</v>
      </c>
      <c r="Q2099">
        <f t="shared" si="96"/>
        <v>78.95</v>
      </c>
      <c r="R2099" s="14">
        <f t="shared" si="97"/>
        <v>40818.58489583333</v>
      </c>
      <c r="S2099" s="14">
        <f t="shared" si="98"/>
        <v>40878.626562500001</v>
      </c>
    </row>
    <row r="2100" spans="1:19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8326</v>
      </c>
      <c r="P2100" t="s">
        <v>8330</v>
      </c>
      <c r="Q2100">
        <f t="shared" si="96"/>
        <v>188.13</v>
      </c>
      <c r="R2100" s="14">
        <f t="shared" si="97"/>
        <v>40946.11383101852</v>
      </c>
      <c r="S2100" s="14">
        <f t="shared" si="98"/>
        <v>40976.11383101852</v>
      </c>
    </row>
    <row r="2101" spans="1:19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8326</v>
      </c>
      <c r="P2101" t="s">
        <v>8330</v>
      </c>
      <c r="Q2101">
        <f t="shared" si="96"/>
        <v>63.03</v>
      </c>
      <c r="R2101" s="14">
        <f t="shared" si="97"/>
        <v>42173.746342592596</v>
      </c>
      <c r="S2101" s="14">
        <f t="shared" si="98"/>
        <v>42187.152777777781</v>
      </c>
    </row>
    <row r="2102" spans="1:19" ht="58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8326</v>
      </c>
      <c r="P2102" t="s">
        <v>8330</v>
      </c>
      <c r="Q2102">
        <f t="shared" si="96"/>
        <v>30.37</v>
      </c>
      <c r="R2102" s="14">
        <f t="shared" si="97"/>
        <v>41074.834965277776</v>
      </c>
      <c r="S2102" s="14">
        <f t="shared" si="98"/>
        <v>41090.165972222225</v>
      </c>
    </row>
    <row r="2103" spans="1:19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8326</v>
      </c>
      <c r="P2103" t="s">
        <v>8330</v>
      </c>
      <c r="Q2103">
        <f t="shared" si="96"/>
        <v>51.48</v>
      </c>
      <c r="R2103" s="14">
        <f t="shared" si="97"/>
        <v>40892.149467592593</v>
      </c>
      <c r="S2103" s="14">
        <f t="shared" si="98"/>
        <v>40952.149467592593</v>
      </c>
    </row>
    <row r="2104" spans="1:19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8326</v>
      </c>
      <c r="P2104" t="s">
        <v>8330</v>
      </c>
      <c r="Q2104">
        <f t="shared" si="96"/>
        <v>35.79</v>
      </c>
      <c r="R2104" s="14">
        <f t="shared" si="97"/>
        <v>40638.868611111109</v>
      </c>
      <c r="S2104" s="14">
        <f t="shared" si="98"/>
        <v>40668.868611111109</v>
      </c>
    </row>
    <row r="2105" spans="1:19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8326</v>
      </c>
      <c r="P2105" t="s">
        <v>8330</v>
      </c>
      <c r="Q2105">
        <f t="shared" si="96"/>
        <v>98.82</v>
      </c>
      <c r="R2105" s="14">
        <f t="shared" si="97"/>
        <v>41192.754942129628</v>
      </c>
      <c r="S2105" s="14">
        <f t="shared" si="98"/>
        <v>41222.7966087963</v>
      </c>
    </row>
    <row r="2106" spans="1:19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8326</v>
      </c>
      <c r="P2106" t="s">
        <v>8330</v>
      </c>
      <c r="Q2106">
        <f t="shared" si="96"/>
        <v>28</v>
      </c>
      <c r="R2106" s="14">
        <f t="shared" si="97"/>
        <v>41394.074467592596</v>
      </c>
      <c r="S2106" s="14">
        <f t="shared" si="98"/>
        <v>41425</v>
      </c>
    </row>
    <row r="2107" spans="1:19" ht="43.5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8326</v>
      </c>
      <c r="P2107" t="s">
        <v>8330</v>
      </c>
      <c r="Q2107">
        <f t="shared" si="96"/>
        <v>51.31</v>
      </c>
      <c r="R2107" s="14">
        <f t="shared" si="97"/>
        <v>41951.788807870369</v>
      </c>
      <c r="S2107" s="14">
        <f t="shared" si="98"/>
        <v>41964.166666666672</v>
      </c>
    </row>
    <row r="2108" spans="1:19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8326</v>
      </c>
      <c r="P2108" t="s">
        <v>8330</v>
      </c>
      <c r="Q2108">
        <f t="shared" si="96"/>
        <v>53.52</v>
      </c>
      <c r="R2108" s="14">
        <f t="shared" si="97"/>
        <v>41270.21497685185</v>
      </c>
      <c r="S2108" s="14">
        <f t="shared" si="98"/>
        <v>41300.21497685185</v>
      </c>
    </row>
    <row r="2109" spans="1:19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8326</v>
      </c>
      <c r="P2109" t="s">
        <v>8330</v>
      </c>
      <c r="Q2109">
        <f t="shared" si="96"/>
        <v>37.15</v>
      </c>
      <c r="R2109" s="14">
        <f t="shared" si="97"/>
        <v>41934.71056712963</v>
      </c>
      <c r="S2109" s="14">
        <f t="shared" si="98"/>
        <v>41955.752233796295</v>
      </c>
    </row>
    <row r="2110" spans="1:19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8326</v>
      </c>
      <c r="P2110" t="s">
        <v>8330</v>
      </c>
      <c r="Q2110">
        <f t="shared" si="96"/>
        <v>89.9</v>
      </c>
      <c r="R2110" s="14">
        <f t="shared" si="97"/>
        <v>41135.175694444442</v>
      </c>
      <c r="S2110" s="14">
        <f t="shared" si="98"/>
        <v>41162.163194444445</v>
      </c>
    </row>
    <row r="2111" spans="1:19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8326</v>
      </c>
      <c r="P2111" t="s">
        <v>8330</v>
      </c>
      <c r="Q2111">
        <f t="shared" si="96"/>
        <v>106.53</v>
      </c>
      <c r="R2111" s="14">
        <f t="shared" si="97"/>
        <v>42160.708530092597</v>
      </c>
      <c r="S2111" s="14">
        <f t="shared" si="98"/>
        <v>42190.708530092597</v>
      </c>
    </row>
    <row r="2112" spans="1:19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8326</v>
      </c>
      <c r="P2112" t="s">
        <v>8330</v>
      </c>
      <c r="Q2112">
        <f t="shared" si="96"/>
        <v>52.82</v>
      </c>
      <c r="R2112" s="14">
        <f t="shared" si="97"/>
        <v>41759.670937499999</v>
      </c>
      <c r="S2112" s="14">
        <f t="shared" si="98"/>
        <v>41787.207638888889</v>
      </c>
    </row>
    <row r="2113" spans="1:19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8326</v>
      </c>
      <c r="P2113" t="s">
        <v>8330</v>
      </c>
      <c r="Q2113">
        <f t="shared" si="96"/>
        <v>54.62</v>
      </c>
      <c r="R2113" s="14">
        <f t="shared" si="97"/>
        <v>40703.197048611109</v>
      </c>
      <c r="S2113" s="14">
        <f t="shared" si="98"/>
        <v>40770.041666666664</v>
      </c>
    </row>
    <row r="2114" spans="1:19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8326</v>
      </c>
      <c r="P2114" t="s">
        <v>8330</v>
      </c>
      <c r="Q2114">
        <f t="shared" si="96"/>
        <v>27.27</v>
      </c>
      <c r="R2114" s="14">
        <f t="shared" si="97"/>
        <v>41365.928159722222</v>
      </c>
      <c r="S2114" s="14">
        <f t="shared" si="98"/>
        <v>41379.928159722222</v>
      </c>
    </row>
    <row r="2115" spans="1:19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8326</v>
      </c>
      <c r="P2115" t="s">
        <v>8330</v>
      </c>
      <c r="Q2115">
        <f t="shared" ref="Q2115:Q2178" si="99">IFERROR(ROUND(E2115/L2115,2),0)</f>
        <v>68.599999999999994</v>
      </c>
      <c r="R2115" s="14">
        <f t="shared" ref="R2115:R2178" si="100">(((J2115/60)/60)/24)+DATE(1970,1,1)</f>
        <v>41870.86546296296</v>
      </c>
      <c r="S2115" s="14">
        <f t="shared" ref="S2115:S2178" si="101">(((I2115/60)/60)/24)+DATE(1970,1,1)</f>
        <v>41905.86546296296</v>
      </c>
    </row>
    <row r="2116" spans="1:19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8326</v>
      </c>
      <c r="P2116" t="s">
        <v>8330</v>
      </c>
      <c r="Q2116">
        <f t="shared" si="99"/>
        <v>35.61</v>
      </c>
      <c r="R2116" s="14">
        <f t="shared" si="100"/>
        <v>40458.815625000003</v>
      </c>
      <c r="S2116" s="14">
        <f t="shared" si="101"/>
        <v>40521.207638888889</v>
      </c>
    </row>
    <row r="2117" spans="1:19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8326</v>
      </c>
      <c r="P2117" t="s">
        <v>8330</v>
      </c>
      <c r="Q2117">
        <f t="shared" si="99"/>
        <v>94.03</v>
      </c>
      <c r="R2117" s="14">
        <f t="shared" si="100"/>
        <v>40564.081030092595</v>
      </c>
      <c r="S2117" s="14">
        <f t="shared" si="101"/>
        <v>40594.081030092595</v>
      </c>
    </row>
    <row r="2118" spans="1:19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8326</v>
      </c>
      <c r="P2118" t="s">
        <v>8330</v>
      </c>
      <c r="Q2118">
        <f t="shared" si="99"/>
        <v>526.46</v>
      </c>
      <c r="R2118" s="14">
        <f t="shared" si="100"/>
        <v>41136.777812500004</v>
      </c>
      <c r="S2118" s="14">
        <f t="shared" si="101"/>
        <v>41184.777812500004</v>
      </c>
    </row>
    <row r="2119" spans="1:19" ht="58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8326</v>
      </c>
      <c r="P2119" t="s">
        <v>8330</v>
      </c>
      <c r="Q2119">
        <f t="shared" si="99"/>
        <v>50.66</v>
      </c>
      <c r="R2119" s="14">
        <f t="shared" si="100"/>
        <v>42290.059594907405</v>
      </c>
      <c r="S2119" s="14">
        <f t="shared" si="101"/>
        <v>42304.207638888889</v>
      </c>
    </row>
    <row r="2120" spans="1:19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8326</v>
      </c>
      <c r="P2120" t="s">
        <v>8330</v>
      </c>
      <c r="Q2120">
        <f t="shared" si="99"/>
        <v>79.180000000000007</v>
      </c>
      <c r="R2120" s="14">
        <f t="shared" si="100"/>
        <v>40718.839537037034</v>
      </c>
      <c r="S2120" s="14">
        <f t="shared" si="101"/>
        <v>40748.839537037034</v>
      </c>
    </row>
    <row r="2121" spans="1:19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8326</v>
      </c>
      <c r="P2121" t="s">
        <v>8330</v>
      </c>
      <c r="Q2121">
        <f t="shared" si="99"/>
        <v>91.59</v>
      </c>
      <c r="R2121" s="14">
        <f t="shared" si="100"/>
        <v>41107.130150462966</v>
      </c>
      <c r="S2121" s="14">
        <f t="shared" si="101"/>
        <v>41137.130150462966</v>
      </c>
    </row>
    <row r="2122" spans="1:19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8326</v>
      </c>
      <c r="P2122" t="s">
        <v>8330</v>
      </c>
      <c r="Q2122">
        <f t="shared" si="99"/>
        <v>116.96</v>
      </c>
      <c r="R2122" s="14">
        <f t="shared" si="100"/>
        <v>41591.964537037034</v>
      </c>
      <c r="S2122" s="14">
        <f t="shared" si="101"/>
        <v>41640.964537037034</v>
      </c>
    </row>
    <row r="2123" spans="1:19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8334</v>
      </c>
      <c r="P2123" t="s">
        <v>8335</v>
      </c>
      <c r="Q2123">
        <f t="shared" si="99"/>
        <v>28.4</v>
      </c>
      <c r="R2123" s="14">
        <f t="shared" si="100"/>
        <v>42716.7424537037</v>
      </c>
      <c r="S2123" s="14">
        <f t="shared" si="101"/>
        <v>42746.7424537037</v>
      </c>
    </row>
    <row r="2124" spans="1:19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8334</v>
      </c>
      <c r="P2124" t="s">
        <v>8335</v>
      </c>
      <c r="Q2124">
        <f t="shared" si="99"/>
        <v>103.33</v>
      </c>
      <c r="R2124" s="14">
        <f t="shared" si="100"/>
        <v>42712.300567129627</v>
      </c>
      <c r="S2124" s="14">
        <f t="shared" si="101"/>
        <v>42742.300567129627</v>
      </c>
    </row>
    <row r="2125" spans="1:19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8334</v>
      </c>
      <c r="P2125" t="s">
        <v>8335</v>
      </c>
      <c r="Q2125">
        <f t="shared" si="99"/>
        <v>10</v>
      </c>
      <c r="R2125" s="14">
        <f t="shared" si="100"/>
        <v>40198.424849537041</v>
      </c>
      <c r="S2125" s="14">
        <f t="shared" si="101"/>
        <v>40252.290972222225</v>
      </c>
    </row>
    <row r="2126" spans="1:19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8334</v>
      </c>
      <c r="P2126" t="s">
        <v>8335</v>
      </c>
      <c r="Q2126">
        <f t="shared" si="99"/>
        <v>23</v>
      </c>
      <c r="R2126" s="14">
        <f t="shared" si="100"/>
        <v>40464.028182870366</v>
      </c>
      <c r="S2126" s="14">
        <f t="shared" si="101"/>
        <v>40512.208333333336</v>
      </c>
    </row>
    <row r="2127" spans="1:19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8334</v>
      </c>
      <c r="P2127" t="s">
        <v>8335</v>
      </c>
      <c r="Q2127">
        <f t="shared" si="99"/>
        <v>31.56</v>
      </c>
      <c r="R2127" s="14">
        <f t="shared" si="100"/>
        <v>42191.023530092592</v>
      </c>
      <c r="S2127" s="14">
        <f t="shared" si="101"/>
        <v>42221.023530092592</v>
      </c>
    </row>
    <row r="2128" spans="1:19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8334</v>
      </c>
      <c r="P2128" t="s">
        <v>8335</v>
      </c>
      <c r="Q2128">
        <f t="shared" si="99"/>
        <v>5</v>
      </c>
      <c r="R2128" s="14">
        <f t="shared" si="100"/>
        <v>41951.973229166666</v>
      </c>
      <c r="S2128" s="14">
        <f t="shared" si="101"/>
        <v>41981.973229166666</v>
      </c>
    </row>
    <row r="2129" spans="1:19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8334</v>
      </c>
      <c r="P2129" t="s">
        <v>8335</v>
      </c>
      <c r="Q2129">
        <f t="shared" si="99"/>
        <v>34.22</v>
      </c>
      <c r="R2129" s="14">
        <f t="shared" si="100"/>
        <v>42045.50535879629</v>
      </c>
      <c r="S2129" s="14">
        <f t="shared" si="101"/>
        <v>42075.463692129633</v>
      </c>
    </row>
    <row r="2130" spans="1:19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8334</v>
      </c>
      <c r="P2130" t="s">
        <v>8335</v>
      </c>
      <c r="Q2130">
        <f t="shared" si="99"/>
        <v>25</v>
      </c>
      <c r="R2130" s="14">
        <f t="shared" si="100"/>
        <v>41843.772789351853</v>
      </c>
      <c r="S2130" s="14">
        <f t="shared" si="101"/>
        <v>41903.772789351853</v>
      </c>
    </row>
    <row r="2131" spans="1:19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8334</v>
      </c>
      <c r="P2131" t="s">
        <v>8335</v>
      </c>
      <c r="Q2131">
        <f t="shared" si="99"/>
        <v>19.670000000000002</v>
      </c>
      <c r="R2131" s="14">
        <f t="shared" si="100"/>
        <v>42409.024305555555</v>
      </c>
      <c r="S2131" s="14">
        <f t="shared" si="101"/>
        <v>42439.024305555555</v>
      </c>
    </row>
    <row r="2132" spans="1:19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8334</v>
      </c>
      <c r="P2132" t="s">
        <v>8335</v>
      </c>
      <c r="Q2132">
        <f t="shared" si="99"/>
        <v>21.25</v>
      </c>
      <c r="R2132" s="14">
        <f t="shared" si="100"/>
        <v>41832.086377314816</v>
      </c>
      <c r="S2132" s="14">
        <f t="shared" si="101"/>
        <v>41867.086377314816</v>
      </c>
    </row>
    <row r="2133" spans="1:19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8334</v>
      </c>
      <c r="P2133" t="s">
        <v>8335</v>
      </c>
      <c r="Q2133">
        <f t="shared" si="99"/>
        <v>8.33</v>
      </c>
      <c r="R2133" s="14">
        <f t="shared" si="100"/>
        <v>42167.207071759258</v>
      </c>
      <c r="S2133" s="14">
        <f t="shared" si="101"/>
        <v>42197.207071759258</v>
      </c>
    </row>
    <row r="2134" spans="1:19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8334</v>
      </c>
      <c r="P2134" t="s">
        <v>8335</v>
      </c>
      <c r="Q2134">
        <f t="shared" si="99"/>
        <v>21.34</v>
      </c>
      <c r="R2134" s="14">
        <f t="shared" si="100"/>
        <v>41643.487175925926</v>
      </c>
      <c r="S2134" s="14">
        <f t="shared" si="101"/>
        <v>41673.487175925926</v>
      </c>
    </row>
    <row r="2135" spans="1:19" ht="58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8334</v>
      </c>
      <c r="P2135" t="s">
        <v>8335</v>
      </c>
      <c r="Q2135">
        <f t="shared" si="99"/>
        <v>5.33</v>
      </c>
      <c r="R2135" s="14">
        <f t="shared" si="100"/>
        <v>40619.097210648149</v>
      </c>
      <c r="S2135" s="14">
        <f t="shared" si="101"/>
        <v>40657.290972222225</v>
      </c>
    </row>
    <row r="2136" spans="1:19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8334</v>
      </c>
      <c r="P2136" t="s">
        <v>8335</v>
      </c>
      <c r="Q2136">
        <f t="shared" si="99"/>
        <v>34.67</v>
      </c>
      <c r="R2136" s="14">
        <f t="shared" si="100"/>
        <v>41361.886469907404</v>
      </c>
      <c r="S2136" s="14">
        <f t="shared" si="101"/>
        <v>41391.886469907404</v>
      </c>
    </row>
    <row r="2137" spans="1:19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8334</v>
      </c>
      <c r="P2137" t="s">
        <v>8335</v>
      </c>
      <c r="Q2137">
        <f t="shared" si="99"/>
        <v>21.73</v>
      </c>
      <c r="R2137" s="14">
        <f t="shared" si="100"/>
        <v>41156.963344907403</v>
      </c>
      <c r="S2137" s="14">
        <f t="shared" si="101"/>
        <v>41186.963344907403</v>
      </c>
    </row>
    <row r="2138" spans="1:19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8334</v>
      </c>
      <c r="P2138" t="s">
        <v>8335</v>
      </c>
      <c r="Q2138">
        <f t="shared" si="99"/>
        <v>11.92</v>
      </c>
      <c r="R2138" s="14">
        <f t="shared" si="100"/>
        <v>41536.509097222224</v>
      </c>
      <c r="S2138" s="14">
        <f t="shared" si="101"/>
        <v>41566.509097222224</v>
      </c>
    </row>
    <row r="2139" spans="1:19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8334</v>
      </c>
      <c r="P2139" t="s">
        <v>8335</v>
      </c>
      <c r="Q2139">
        <f t="shared" si="99"/>
        <v>26.6</v>
      </c>
      <c r="R2139" s="14">
        <f t="shared" si="100"/>
        <v>41948.771168981482</v>
      </c>
      <c r="S2139" s="14">
        <f t="shared" si="101"/>
        <v>41978.771168981482</v>
      </c>
    </row>
    <row r="2140" spans="1:19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8334</v>
      </c>
      <c r="P2140" t="s">
        <v>8335</v>
      </c>
      <c r="Q2140">
        <f t="shared" si="99"/>
        <v>10.67</v>
      </c>
      <c r="R2140" s="14">
        <f t="shared" si="100"/>
        <v>41557.013182870374</v>
      </c>
      <c r="S2140" s="14">
        <f t="shared" si="101"/>
        <v>41587.054849537039</v>
      </c>
    </row>
    <row r="2141" spans="1:19" ht="58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8334</v>
      </c>
      <c r="P2141" t="s">
        <v>8335</v>
      </c>
      <c r="Q2141">
        <f t="shared" si="99"/>
        <v>29.04</v>
      </c>
      <c r="R2141" s="14">
        <f t="shared" si="100"/>
        <v>42647.750092592592</v>
      </c>
      <c r="S2141" s="14">
        <f t="shared" si="101"/>
        <v>42677.750092592592</v>
      </c>
    </row>
    <row r="2142" spans="1:19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8334</v>
      </c>
      <c r="P2142" t="s">
        <v>8335</v>
      </c>
      <c r="Q2142">
        <f t="shared" si="99"/>
        <v>50.91</v>
      </c>
      <c r="R2142" s="14">
        <f t="shared" si="100"/>
        <v>41255.833611111113</v>
      </c>
      <c r="S2142" s="14">
        <f t="shared" si="101"/>
        <v>41285.833611111113</v>
      </c>
    </row>
    <row r="2143" spans="1:19" ht="58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8334</v>
      </c>
      <c r="P2143" t="s">
        <v>8335</v>
      </c>
      <c r="Q2143">
        <f t="shared" si="99"/>
        <v>0</v>
      </c>
      <c r="R2143" s="14">
        <f t="shared" si="100"/>
        <v>41927.235636574071</v>
      </c>
      <c r="S2143" s="14">
        <f t="shared" si="101"/>
        <v>41957.277303240742</v>
      </c>
    </row>
    <row r="2144" spans="1:19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8334</v>
      </c>
      <c r="P2144" t="s">
        <v>8335</v>
      </c>
      <c r="Q2144">
        <f t="shared" si="99"/>
        <v>50.08</v>
      </c>
      <c r="R2144" s="14">
        <f t="shared" si="100"/>
        <v>42340.701504629629</v>
      </c>
      <c r="S2144" s="14">
        <f t="shared" si="101"/>
        <v>42368.701504629629</v>
      </c>
    </row>
    <row r="2145" spans="1:19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8334</v>
      </c>
      <c r="P2145" t="s">
        <v>8335</v>
      </c>
      <c r="Q2145">
        <f t="shared" si="99"/>
        <v>45</v>
      </c>
      <c r="R2145" s="14">
        <f t="shared" si="100"/>
        <v>40332.886712962965</v>
      </c>
      <c r="S2145" s="14">
        <f t="shared" si="101"/>
        <v>40380.791666666664</v>
      </c>
    </row>
    <row r="2146" spans="1:19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8334</v>
      </c>
      <c r="P2146" t="s">
        <v>8335</v>
      </c>
      <c r="Q2146">
        <f t="shared" si="99"/>
        <v>25.29</v>
      </c>
      <c r="R2146" s="14">
        <f t="shared" si="100"/>
        <v>41499.546759259261</v>
      </c>
      <c r="S2146" s="14">
        <f t="shared" si="101"/>
        <v>41531.546759259261</v>
      </c>
    </row>
    <row r="2147" spans="1:19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8334</v>
      </c>
      <c r="P2147" t="s">
        <v>8335</v>
      </c>
      <c r="Q2147">
        <f t="shared" si="99"/>
        <v>51.29</v>
      </c>
      <c r="R2147" s="14">
        <f t="shared" si="100"/>
        <v>41575.237430555557</v>
      </c>
      <c r="S2147" s="14">
        <f t="shared" si="101"/>
        <v>41605.279097222221</v>
      </c>
    </row>
    <row r="2148" spans="1:19" ht="58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8334</v>
      </c>
      <c r="P2148" t="s">
        <v>8335</v>
      </c>
      <c r="Q2148">
        <f t="shared" si="99"/>
        <v>1</v>
      </c>
      <c r="R2148" s="14">
        <f t="shared" si="100"/>
        <v>42397.679513888885</v>
      </c>
      <c r="S2148" s="14">
        <f t="shared" si="101"/>
        <v>42411.679513888885</v>
      </c>
    </row>
    <row r="2149" spans="1:19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8334</v>
      </c>
      <c r="P2149" t="s">
        <v>8335</v>
      </c>
      <c r="Q2149">
        <f t="shared" si="99"/>
        <v>49.38</v>
      </c>
      <c r="R2149" s="14">
        <f t="shared" si="100"/>
        <v>41927.295694444445</v>
      </c>
      <c r="S2149" s="14">
        <f t="shared" si="101"/>
        <v>41959.337361111116</v>
      </c>
    </row>
    <row r="2150" spans="1:19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8334</v>
      </c>
      <c r="P2150" t="s">
        <v>8335</v>
      </c>
      <c r="Q2150">
        <f t="shared" si="99"/>
        <v>1</v>
      </c>
      <c r="R2150" s="14">
        <f t="shared" si="100"/>
        <v>42066.733587962968</v>
      </c>
      <c r="S2150" s="14">
        <f t="shared" si="101"/>
        <v>42096.691921296297</v>
      </c>
    </row>
    <row r="2151" spans="1:19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8334</v>
      </c>
      <c r="P2151" t="s">
        <v>8335</v>
      </c>
      <c r="Q2151">
        <f t="shared" si="99"/>
        <v>0</v>
      </c>
      <c r="R2151" s="14">
        <f t="shared" si="100"/>
        <v>40355.024953703702</v>
      </c>
      <c r="S2151" s="14">
        <f t="shared" si="101"/>
        <v>40390</v>
      </c>
    </row>
    <row r="2152" spans="1:19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8334</v>
      </c>
      <c r="P2152" t="s">
        <v>8335</v>
      </c>
      <c r="Q2152">
        <f t="shared" si="99"/>
        <v>101.25</v>
      </c>
      <c r="R2152" s="14">
        <f t="shared" si="100"/>
        <v>42534.284710648149</v>
      </c>
      <c r="S2152" s="14">
        <f t="shared" si="101"/>
        <v>42564.284710648149</v>
      </c>
    </row>
    <row r="2153" spans="1:19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8334</v>
      </c>
      <c r="P2153" t="s">
        <v>8335</v>
      </c>
      <c r="Q2153">
        <f t="shared" si="99"/>
        <v>19.670000000000002</v>
      </c>
      <c r="R2153" s="14">
        <f t="shared" si="100"/>
        <v>42520.847384259265</v>
      </c>
      <c r="S2153" s="14">
        <f t="shared" si="101"/>
        <v>42550.847384259265</v>
      </c>
    </row>
    <row r="2154" spans="1:19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8334</v>
      </c>
      <c r="P2154" t="s">
        <v>8335</v>
      </c>
      <c r="Q2154">
        <f t="shared" si="99"/>
        <v>12.5</v>
      </c>
      <c r="R2154" s="14">
        <f t="shared" si="100"/>
        <v>41683.832280092596</v>
      </c>
      <c r="S2154" s="14">
        <f t="shared" si="101"/>
        <v>41713.790613425925</v>
      </c>
    </row>
    <row r="2155" spans="1:19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8334</v>
      </c>
      <c r="P2155" t="s">
        <v>8335</v>
      </c>
      <c r="Q2155">
        <f t="shared" si="99"/>
        <v>8.5</v>
      </c>
      <c r="R2155" s="14">
        <f t="shared" si="100"/>
        <v>41974.911087962959</v>
      </c>
      <c r="S2155" s="14">
        <f t="shared" si="101"/>
        <v>42014.332638888889</v>
      </c>
    </row>
    <row r="2156" spans="1:19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8334</v>
      </c>
      <c r="P2156" t="s">
        <v>8335</v>
      </c>
      <c r="Q2156">
        <f t="shared" si="99"/>
        <v>1</v>
      </c>
      <c r="R2156" s="14">
        <f t="shared" si="100"/>
        <v>41647.632256944446</v>
      </c>
      <c r="S2156" s="14">
        <f t="shared" si="101"/>
        <v>41667.632256944446</v>
      </c>
    </row>
    <row r="2157" spans="1:19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8334</v>
      </c>
      <c r="P2157" t="s">
        <v>8335</v>
      </c>
      <c r="Q2157">
        <f t="shared" si="99"/>
        <v>23</v>
      </c>
      <c r="R2157" s="14">
        <f t="shared" si="100"/>
        <v>42430.747511574074</v>
      </c>
      <c r="S2157" s="14">
        <f t="shared" si="101"/>
        <v>42460.70584490741</v>
      </c>
    </row>
    <row r="2158" spans="1:19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8334</v>
      </c>
      <c r="P2158" t="s">
        <v>8335</v>
      </c>
      <c r="Q2158">
        <f t="shared" si="99"/>
        <v>17.989999999999998</v>
      </c>
      <c r="R2158" s="14">
        <f t="shared" si="100"/>
        <v>41488.85423611111</v>
      </c>
      <c r="S2158" s="14">
        <f t="shared" si="101"/>
        <v>41533.85423611111</v>
      </c>
    </row>
    <row r="2159" spans="1:19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8334</v>
      </c>
      <c r="P2159" t="s">
        <v>8335</v>
      </c>
      <c r="Q2159">
        <f t="shared" si="99"/>
        <v>370.95</v>
      </c>
      <c r="R2159" s="14">
        <f t="shared" si="100"/>
        <v>42694.98128472222</v>
      </c>
      <c r="S2159" s="14">
        <f t="shared" si="101"/>
        <v>42727.332638888889</v>
      </c>
    </row>
    <row r="2160" spans="1:19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8334</v>
      </c>
      <c r="P2160" t="s">
        <v>8335</v>
      </c>
      <c r="Q2160">
        <f t="shared" si="99"/>
        <v>63.57</v>
      </c>
      <c r="R2160" s="14">
        <f t="shared" si="100"/>
        <v>41264.853865740741</v>
      </c>
      <c r="S2160" s="14">
        <f t="shared" si="101"/>
        <v>41309.853865740741</v>
      </c>
    </row>
    <row r="2161" spans="1:19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8334</v>
      </c>
      <c r="P2161" t="s">
        <v>8335</v>
      </c>
      <c r="Q2161">
        <f t="shared" si="99"/>
        <v>13</v>
      </c>
      <c r="R2161" s="14">
        <f t="shared" si="100"/>
        <v>40710.731180555551</v>
      </c>
      <c r="S2161" s="14">
        <f t="shared" si="101"/>
        <v>40740.731180555551</v>
      </c>
    </row>
    <row r="2162" spans="1:19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8334</v>
      </c>
      <c r="P2162" t="s">
        <v>8335</v>
      </c>
      <c r="Q2162">
        <f t="shared" si="99"/>
        <v>5.31</v>
      </c>
      <c r="R2162" s="14">
        <f t="shared" si="100"/>
        <v>41018.711863425924</v>
      </c>
      <c r="S2162" s="14">
        <f t="shared" si="101"/>
        <v>41048.711863425924</v>
      </c>
    </row>
    <row r="2163" spans="1:19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8326</v>
      </c>
      <c r="P2163" t="s">
        <v>8327</v>
      </c>
      <c r="Q2163">
        <f t="shared" si="99"/>
        <v>35.619999999999997</v>
      </c>
      <c r="R2163" s="14">
        <f t="shared" si="100"/>
        <v>42240.852534722217</v>
      </c>
      <c r="S2163" s="14">
        <f t="shared" si="101"/>
        <v>42270.852534722217</v>
      </c>
    </row>
    <row r="2164" spans="1:19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8326</v>
      </c>
      <c r="P2164" t="s">
        <v>8327</v>
      </c>
      <c r="Q2164">
        <f t="shared" si="99"/>
        <v>87.1</v>
      </c>
      <c r="R2164" s="14">
        <f t="shared" si="100"/>
        <v>41813.766099537039</v>
      </c>
      <c r="S2164" s="14">
        <f t="shared" si="101"/>
        <v>41844.766099537039</v>
      </c>
    </row>
    <row r="2165" spans="1:19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8326</v>
      </c>
      <c r="P2165" t="s">
        <v>8327</v>
      </c>
      <c r="Q2165">
        <f t="shared" si="99"/>
        <v>75.11</v>
      </c>
      <c r="R2165" s="14">
        <f t="shared" si="100"/>
        <v>42111.899537037039</v>
      </c>
      <c r="S2165" s="14">
        <f t="shared" si="101"/>
        <v>42163.159722222219</v>
      </c>
    </row>
    <row r="2166" spans="1:19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8326</v>
      </c>
      <c r="P2166" t="s">
        <v>8327</v>
      </c>
      <c r="Q2166">
        <f t="shared" si="99"/>
        <v>68.010000000000005</v>
      </c>
      <c r="R2166" s="14">
        <f t="shared" si="100"/>
        <v>42515.71775462963</v>
      </c>
      <c r="S2166" s="14">
        <f t="shared" si="101"/>
        <v>42546.165972222225</v>
      </c>
    </row>
    <row r="2167" spans="1:19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8326</v>
      </c>
      <c r="P2167" t="s">
        <v>8327</v>
      </c>
      <c r="Q2167">
        <f t="shared" si="99"/>
        <v>29.62</v>
      </c>
      <c r="R2167" s="14">
        <f t="shared" si="100"/>
        <v>42438.667071759264</v>
      </c>
      <c r="S2167" s="14">
        <f t="shared" si="101"/>
        <v>42468.625405092593</v>
      </c>
    </row>
    <row r="2168" spans="1:19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8326</v>
      </c>
      <c r="P2168" t="s">
        <v>8327</v>
      </c>
      <c r="Q2168">
        <f t="shared" si="99"/>
        <v>91.63</v>
      </c>
      <c r="R2168" s="14">
        <f t="shared" si="100"/>
        <v>41933.838171296295</v>
      </c>
      <c r="S2168" s="14">
        <f t="shared" si="101"/>
        <v>41978.879837962959</v>
      </c>
    </row>
    <row r="2169" spans="1:19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8326</v>
      </c>
      <c r="P2169" t="s">
        <v>8327</v>
      </c>
      <c r="Q2169">
        <f t="shared" si="99"/>
        <v>22.5</v>
      </c>
      <c r="R2169" s="14">
        <f t="shared" si="100"/>
        <v>41153.066400462965</v>
      </c>
      <c r="S2169" s="14">
        <f t="shared" si="101"/>
        <v>41167.066400462965</v>
      </c>
    </row>
    <row r="2170" spans="1:19" ht="43.5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8326</v>
      </c>
      <c r="P2170" t="s">
        <v>8327</v>
      </c>
      <c r="Q2170">
        <f t="shared" si="99"/>
        <v>64.37</v>
      </c>
      <c r="R2170" s="14">
        <f t="shared" si="100"/>
        <v>42745.600243055553</v>
      </c>
      <c r="S2170" s="14">
        <f t="shared" si="101"/>
        <v>42776.208333333328</v>
      </c>
    </row>
    <row r="2171" spans="1:19" ht="58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8326</v>
      </c>
      <c r="P2171" t="s">
        <v>8327</v>
      </c>
      <c r="Q2171">
        <f t="shared" si="99"/>
        <v>21.86</v>
      </c>
      <c r="R2171" s="14">
        <f t="shared" si="100"/>
        <v>42793.700821759259</v>
      </c>
      <c r="S2171" s="14">
        <f t="shared" si="101"/>
        <v>42796.700821759259</v>
      </c>
    </row>
    <row r="2172" spans="1:19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8326</v>
      </c>
      <c r="P2172" t="s">
        <v>8327</v>
      </c>
      <c r="Q2172">
        <f t="shared" si="99"/>
        <v>33.32</v>
      </c>
      <c r="R2172" s="14">
        <f t="shared" si="100"/>
        <v>42198.750254629631</v>
      </c>
      <c r="S2172" s="14">
        <f t="shared" si="101"/>
        <v>42238.750254629631</v>
      </c>
    </row>
    <row r="2173" spans="1:19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8326</v>
      </c>
      <c r="P2173" t="s">
        <v>8327</v>
      </c>
      <c r="Q2173">
        <f t="shared" si="99"/>
        <v>90.28</v>
      </c>
      <c r="R2173" s="14">
        <f t="shared" si="100"/>
        <v>42141.95711805555</v>
      </c>
      <c r="S2173" s="14">
        <f t="shared" si="101"/>
        <v>42177.208333333328</v>
      </c>
    </row>
    <row r="2174" spans="1:19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8326</v>
      </c>
      <c r="P2174" t="s">
        <v>8327</v>
      </c>
      <c r="Q2174">
        <f t="shared" si="99"/>
        <v>76.92</v>
      </c>
      <c r="R2174" s="14">
        <f t="shared" si="100"/>
        <v>42082.580092592587</v>
      </c>
      <c r="S2174" s="14">
        <f t="shared" si="101"/>
        <v>42112.580092592587</v>
      </c>
    </row>
    <row r="2175" spans="1:19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8326</v>
      </c>
      <c r="P2175" t="s">
        <v>8327</v>
      </c>
      <c r="Q2175">
        <f t="shared" si="99"/>
        <v>59.23</v>
      </c>
      <c r="R2175" s="14">
        <f t="shared" si="100"/>
        <v>41495.692627314813</v>
      </c>
      <c r="S2175" s="14">
        <f t="shared" si="101"/>
        <v>41527.165972222225</v>
      </c>
    </row>
    <row r="2176" spans="1:19" ht="58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8326</v>
      </c>
      <c r="P2176" t="s">
        <v>8327</v>
      </c>
      <c r="Q2176">
        <f t="shared" si="99"/>
        <v>65.38</v>
      </c>
      <c r="R2176" s="14">
        <f t="shared" si="100"/>
        <v>42465.542905092589</v>
      </c>
      <c r="S2176" s="14">
        <f t="shared" si="101"/>
        <v>42495.542905092589</v>
      </c>
    </row>
    <row r="2177" spans="1:19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8326</v>
      </c>
      <c r="P2177" t="s">
        <v>8327</v>
      </c>
      <c r="Q2177">
        <f t="shared" si="99"/>
        <v>67.31</v>
      </c>
      <c r="R2177" s="14">
        <f t="shared" si="100"/>
        <v>42565.009097222224</v>
      </c>
      <c r="S2177" s="14">
        <f t="shared" si="101"/>
        <v>42572.009097222224</v>
      </c>
    </row>
    <row r="2178" spans="1:19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8326</v>
      </c>
      <c r="P2178" t="s">
        <v>8327</v>
      </c>
      <c r="Q2178">
        <f t="shared" si="99"/>
        <v>88.75</v>
      </c>
      <c r="R2178" s="14">
        <f t="shared" si="100"/>
        <v>42096.633206018523</v>
      </c>
      <c r="S2178" s="14">
        <f t="shared" si="101"/>
        <v>42126.633206018523</v>
      </c>
    </row>
    <row r="2179" spans="1:19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8326</v>
      </c>
      <c r="P2179" t="s">
        <v>8327</v>
      </c>
      <c r="Q2179">
        <f t="shared" ref="Q2179:Q2242" si="102">IFERROR(ROUND(E2179/L2179,2),0)</f>
        <v>65.87</v>
      </c>
      <c r="R2179" s="14">
        <f t="shared" ref="R2179:R2242" si="103">(((J2179/60)/60)/24)+DATE(1970,1,1)</f>
        <v>42502.250775462962</v>
      </c>
      <c r="S2179" s="14">
        <f t="shared" ref="S2179:S2242" si="104">(((I2179/60)/60)/24)+DATE(1970,1,1)</f>
        <v>42527.250775462962</v>
      </c>
    </row>
    <row r="2180" spans="1:19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8326</v>
      </c>
      <c r="P2180" t="s">
        <v>8327</v>
      </c>
      <c r="Q2180">
        <f t="shared" si="102"/>
        <v>40.35</v>
      </c>
      <c r="R2180" s="14">
        <f t="shared" si="103"/>
        <v>42723.63653935185</v>
      </c>
      <c r="S2180" s="14">
        <f t="shared" si="104"/>
        <v>42753.63653935185</v>
      </c>
    </row>
    <row r="2181" spans="1:19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8326</v>
      </c>
      <c r="P2181" t="s">
        <v>8327</v>
      </c>
      <c r="Q2181">
        <f t="shared" si="102"/>
        <v>76.86</v>
      </c>
      <c r="R2181" s="14">
        <f t="shared" si="103"/>
        <v>42075.171203703707</v>
      </c>
      <c r="S2181" s="14">
        <f t="shared" si="104"/>
        <v>42105.171203703707</v>
      </c>
    </row>
    <row r="2182" spans="1:19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8326</v>
      </c>
      <c r="P2182" t="s">
        <v>8327</v>
      </c>
      <c r="Q2182">
        <f t="shared" si="102"/>
        <v>68.709999999999994</v>
      </c>
      <c r="R2182" s="14">
        <f t="shared" si="103"/>
        <v>42279.669768518521</v>
      </c>
      <c r="S2182" s="14">
        <f t="shared" si="104"/>
        <v>42321.711435185185</v>
      </c>
    </row>
    <row r="2183" spans="1:19" ht="58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8334</v>
      </c>
      <c r="P2183" t="s">
        <v>8352</v>
      </c>
      <c r="Q2183">
        <f t="shared" si="102"/>
        <v>57.77</v>
      </c>
      <c r="R2183" s="14">
        <f t="shared" si="103"/>
        <v>42773.005243055552</v>
      </c>
      <c r="S2183" s="14">
        <f t="shared" si="104"/>
        <v>42787.005243055552</v>
      </c>
    </row>
    <row r="2184" spans="1:19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8334</v>
      </c>
      <c r="P2184" t="s">
        <v>8352</v>
      </c>
      <c r="Q2184">
        <f t="shared" si="102"/>
        <v>44.17</v>
      </c>
      <c r="R2184" s="14">
        <f t="shared" si="103"/>
        <v>41879.900752314818</v>
      </c>
      <c r="S2184" s="14">
        <f t="shared" si="104"/>
        <v>41914.900752314818</v>
      </c>
    </row>
    <row r="2185" spans="1:19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8334</v>
      </c>
      <c r="P2185" t="s">
        <v>8352</v>
      </c>
      <c r="Q2185">
        <f t="shared" si="102"/>
        <v>31.57</v>
      </c>
      <c r="R2185" s="14">
        <f t="shared" si="103"/>
        <v>42745.365474537044</v>
      </c>
      <c r="S2185" s="14">
        <f t="shared" si="104"/>
        <v>42775.208333333328</v>
      </c>
    </row>
    <row r="2186" spans="1:19" ht="58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8334</v>
      </c>
      <c r="P2186" t="s">
        <v>8352</v>
      </c>
      <c r="Q2186">
        <f t="shared" si="102"/>
        <v>107.05</v>
      </c>
      <c r="R2186" s="14">
        <f t="shared" si="103"/>
        <v>42380.690289351856</v>
      </c>
      <c r="S2186" s="14">
        <f t="shared" si="104"/>
        <v>42394.666666666672</v>
      </c>
    </row>
    <row r="2187" spans="1:19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8334</v>
      </c>
      <c r="P2187" t="s">
        <v>8352</v>
      </c>
      <c r="Q2187">
        <f t="shared" si="102"/>
        <v>149.03</v>
      </c>
      <c r="R2187" s="14">
        <f t="shared" si="103"/>
        <v>41319.349988425929</v>
      </c>
      <c r="S2187" s="14">
        <f t="shared" si="104"/>
        <v>41359.349988425929</v>
      </c>
    </row>
    <row r="2188" spans="1:19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8334</v>
      </c>
      <c r="P2188" t="s">
        <v>8352</v>
      </c>
      <c r="Q2188">
        <f t="shared" si="102"/>
        <v>55.96</v>
      </c>
      <c r="R2188" s="14">
        <f t="shared" si="103"/>
        <v>42583.615081018521</v>
      </c>
      <c r="S2188" s="14">
        <f t="shared" si="104"/>
        <v>42620.083333333328</v>
      </c>
    </row>
    <row r="2189" spans="1:19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8334</v>
      </c>
      <c r="P2189" t="s">
        <v>8352</v>
      </c>
      <c r="Q2189">
        <f t="shared" si="102"/>
        <v>56.97</v>
      </c>
      <c r="R2189" s="14">
        <f t="shared" si="103"/>
        <v>42068.209097222221</v>
      </c>
      <c r="S2189" s="14">
        <f t="shared" si="104"/>
        <v>42097.165972222225</v>
      </c>
    </row>
    <row r="2190" spans="1:19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8334</v>
      </c>
      <c r="P2190" t="s">
        <v>8352</v>
      </c>
      <c r="Q2190">
        <f t="shared" si="102"/>
        <v>44.06</v>
      </c>
      <c r="R2190" s="14">
        <f t="shared" si="103"/>
        <v>42633.586122685185</v>
      </c>
      <c r="S2190" s="14">
        <f t="shared" si="104"/>
        <v>42668.708333333328</v>
      </c>
    </row>
    <row r="2191" spans="1:19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8334</v>
      </c>
      <c r="P2191" t="s">
        <v>8352</v>
      </c>
      <c r="Q2191">
        <f t="shared" si="102"/>
        <v>68.63</v>
      </c>
      <c r="R2191" s="14">
        <f t="shared" si="103"/>
        <v>42467.788194444445</v>
      </c>
      <c r="S2191" s="14">
        <f t="shared" si="104"/>
        <v>42481.916666666672</v>
      </c>
    </row>
    <row r="2192" spans="1:19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8334</v>
      </c>
      <c r="P2192" t="s">
        <v>8352</v>
      </c>
      <c r="Q2192">
        <f t="shared" si="102"/>
        <v>65.319999999999993</v>
      </c>
      <c r="R2192" s="14">
        <f t="shared" si="103"/>
        <v>42417.625046296293</v>
      </c>
      <c r="S2192" s="14">
        <f t="shared" si="104"/>
        <v>42452.290972222225</v>
      </c>
    </row>
    <row r="2193" spans="1:19" ht="58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8334</v>
      </c>
      <c r="P2193" t="s">
        <v>8352</v>
      </c>
      <c r="Q2193">
        <f t="shared" si="102"/>
        <v>35.92</v>
      </c>
      <c r="R2193" s="14">
        <f t="shared" si="103"/>
        <v>42768.833645833336</v>
      </c>
      <c r="S2193" s="14">
        <f t="shared" si="104"/>
        <v>42780.833645833336</v>
      </c>
    </row>
    <row r="2194" spans="1:19" ht="58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8334</v>
      </c>
      <c r="P2194" t="s">
        <v>8352</v>
      </c>
      <c r="Q2194">
        <f t="shared" si="102"/>
        <v>40.07</v>
      </c>
      <c r="R2194" s="14">
        <f t="shared" si="103"/>
        <v>42691.8512037037</v>
      </c>
      <c r="S2194" s="14">
        <f t="shared" si="104"/>
        <v>42719.958333333328</v>
      </c>
    </row>
    <row r="2195" spans="1:19" ht="58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8334</v>
      </c>
      <c r="P2195" t="s">
        <v>8352</v>
      </c>
      <c r="Q2195">
        <f t="shared" si="102"/>
        <v>75.650000000000006</v>
      </c>
      <c r="R2195" s="14">
        <f t="shared" si="103"/>
        <v>42664.405925925923</v>
      </c>
      <c r="S2195" s="14">
        <f t="shared" si="104"/>
        <v>42695.207638888889</v>
      </c>
    </row>
    <row r="2196" spans="1:19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8334</v>
      </c>
      <c r="P2196" t="s">
        <v>8352</v>
      </c>
      <c r="Q2196">
        <f t="shared" si="102"/>
        <v>61.2</v>
      </c>
      <c r="R2196" s="14">
        <f t="shared" si="103"/>
        <v>42425.757986111115</v>
      </c>
      <c r="S2196" s="14">
        <f t="shared" si="104"/>
        <v>42455.716319444444</v>
      </c>
    </row>
    <row r="2197" spans="1:19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8334</v>
      </c>
      <c r="P2197" t="s">
        <v>8352</v>
      </c>
      <c r="Q2197">
        <f t="shared" si="102"/>
        <v>48.13</v>
      </c>
      <c r="R2197" s="14">
        <f t="shared" si="103"/>
        <v>42197.771990740745</v>
      </c>
      <c r="S2197" s="14">
        <f t="shared" si="104"/>
        <v>42227.771990740745</v>
      </c>
    </row>
    <row r="2198" spans="1:19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8334</v>
      </c>
      <c r="P2198" t="s">
        <v>8352</v>
      </c>
      <c r="Q2198">
        <f t="shared" si="102"/>
        <v>68.11</v>
      </c>
      <c r="R2198" s="14">
        <f t="shared" si="103"/>
        <v>42675.487291666665</v>
      </c>
      <c r="S2198" s="14">
        <f t="shared" si="104"/>
        <v>42706.291666666672</v>
      </c>
    </row>
    <row r="2199" spans="1:19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8334</v>
      </c>
      <c r="P2199" t="s">
        <v>8352</v>
      </c>
      <c r="Q2199">
        <f t="shared" si="102"/>
        <v>65.89</v>
      </c>
      <c r="R2199" s="14">
        <f t="shared" si="103"/>
        <v>42033.584016203706</v>
      </c>
      <c r="S2199" s="14">
        <f t="shared" si="104"/>
        <v>42063.584016203706</v>
      </c>
    </row>
    <row r="2200" spans="1:19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8334</v>
      </c>
      <c r="P2200" t="s">
        <v>8352</v>
      </c>
      <c r="Q2200">
        <f t="shared" si="102"/>
        <v>81.650000000000006</v>
      </c>
      <c r="R2200" s="14">
        <f t="shared" si="103"/>
        <v>42292.513888888891</v>
      </c>
      <c r="S2200" s="14">
        <f t="shared" si="104"/>
        <v>42322.555555555555</v>
      </c>
    </row>
    <row r="2201" spans="1:19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8334</v>
      </c>
      <c r="P2201" t="s">
        <v>8352</v>
      </c>
      <c r="Q2201">
        <f t="shared" si="102"/>
        <v>52.7</v>
      </c>
      <c r="R2201" s="14">
        <f t="shared" si="103"/>
        <v>42262.416643518518</v>
      </c>
      <c r="S2201" s="14">
        <f t="shared" si="104"/>
        <v>42292.416643518518</v>
      </c>
    </row>
    <row r="2202" spans="1:19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8334</v>
      </c>
      <c r="P2202" t="s">
        <v>8352</v>
      </c>
      <c r="Q2202">
        <f t="shared" si="102"/>
        <v>41.23</v>
      </c>
      <c r="R2202" s="14">
        <f t="shared" si="103"/>
        <v>42163.625787037032</v>
      </c>
      <c r="S2202" s="14">
        <f t="shared" si="104"/>
        <v>42191.125</v>
      </c>
    </row>
    <row r="2203" spans="1:19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8326</v>
      </c>
      <c r="P2203" t="s">
        <v>8331</v>
      </c>
      <c r="Q2203">
        <f t="shared" si="102"/>
        <v>15.04</v>
      </c>
      <c r="R2203" s="14">
        <f t="shared" si="103"/>
        <v>41276.846817129634</v>
      </c>
      <c r="S2203" s="14">
        <f t="shared" si="104"/>
        <v>41290.846817129634</v>
      </c>
    </row>
    <row r="2204" spans="1:19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8326</v>
      </c>
      <c r="P2204" t="s">
        <v>8331</v>
      </c>
      <c r="Q2204">
        <f t="shared" si="102"/>
        <v>39.07</v>
      </c>
      <c r="R2204" s="14">
        <f t="shared" si="103"/>
        <v>41184.849166666667</v>
      </c>
      <c r="S2204" s="14">
        <f t="shared" si="104"/>
        <v>41214.849166666667</v>
      </c>
    </row>
    <row r="2205" spans="1:19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8326</v>
      </c>
      <c r="P2205" t="s">
        <v>8331</v>
      </c>
      <c r="Q2205">
        <f t="shared" si="102"/>
        <v>43.82</v>
      </c>
      <c r="R2205" s="14">
        <f t="shared" si="103"/>
        <v>42241.85974537037</v>
      </c>
      <c r="S2205" s="14">
        <f t="shared" si="104"/>
        <v>42271.85974537037</v>
      </c>
    </row>
    <row r="2206" spans="1:19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8326</v>
      </c>
      <c r="P2206" t="s">
        <v>8331</v>
      </c>
      <c r="Q2206">
        <f t="shared" si="102"/>
        <v>27.3</v>
      </c>
      <c r="R2206" s="14">
        <f t="shared" si="103"/>
        <v>41312.311562499999</v>
      </c>
      <c r="S2206" s="14">
        <f t="shared" si="104"/>
        <v>41342.311562499999</v>
      </c>
    </row>
    <row r="2207" spans="1:19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8326</v>
      </c>
      <c r="P2207" t="s">
        <v>8331</v>
      </c>
      <c r="Q2207">
        <f t="shared" si="102"/>
        <v>42.22</v>
      </c>
      <c r="R2207" s="14">
        <f t="shared" si="103"/>
        <v>41031.82163194444</v>
      </c>
      <c r="S2207" s="14">
        <f t="shared" si="104"/>
        <v>41061.82163194444</v>
      </c>
    </row>
    <row r="2208" spans="1:19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8326</v>
      </c>
      <c r="P2208" t="s">
        <v>8331</v>
      </c>
      <c r="Q2208">
        <f t="shared" si="102"/>
        <v>33.24</v>
      </c>
      <c r="R2208" s="14">
        <f t="shared" si="103"/>
        <v>40997.257222222222</v>
      </c>
      <c r="S2208" s="14">
        <f t="shared" si="104"/>
        <v>41015.257222222222</v>
      </c>
    </row>
    <row r="2209" spans="1:19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8326</v>
      </c>
      <c r="P2209" t="s">
        <v>8331</v>
      </c>
      <c r="Q2209">
        <f t="shared" si="102"/>
        <v>285.70999999999998</v>
      </c>
      <c r="R2209" s="14">
        <f t="shared" si="103"/>
        <v>41564.194131944445</v>
      </c>
      <c r="S2209" s="14">
        <f t="shared" si="104"/>
        <v>41594.235798611109</v>
      </c>
    </row>
    <row r="2210" spans="1:19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8326</v>
      </c>
      <c r="P2210" t="s">
        <v>8331</v>
      </c>
      <c r="Q2210">
        <f t="shared" si="102"/>
        <v>42.33</v>
      </c>
      <c r="R2210" s="14">
        <f t="shared" si="103"/>
        <v>40946.882245370369</v>
      </c>
      <c r="S2210" s="14">
        <f t="shared" si="104"/>
        <v>41006.166666666664</v>
      </c>
    </row>
    <row r="2211" spans="1:19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8326</v>
      </c>
      <c r="P2211" t="s">
        <v>8331</v>
      </c>
      <c r="Q2211">
        <f t="shared" si="102"/>
        <v>50.27</v>
      </c>
      <c r="R2211" s="14">
        <f t="shared" si="103"/>
        <v>41732.479675925926</v>
      </c>
      <c r="S2211" s="14">
        <f t="shared" si="104"/>
        <v>41743.958333333336</v>
      </c>
    </row>
    <row r="2212" spans="1:19" ht="58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8326</v>
      </c>
      <c r="P2212" t="s">
        <v>8331</v>
      </c>
      <c r="Q2212">
        <f t="shared" si="102"/>
        <v>61.9</v>
      </c>
      <c r="R2212" s="14">
        <f t="shared" si="103"/>
        <v>40956.066087962965</v>
      </c>
      <c r="S2212" s="14">
        <f t="shared" si="104"/>
        <v>41013.73333333333</v>
      </c>
    </row>
    <row r="2213" spans="1:19" ht="58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8326</v>
      </c>
      <c r="P2213" t="s">
        <v>8331</v>
      </c>
      <c r="Q2213">
        <f t="shared" si="102"/>
        <v>40.75</v>
      </c>
      <c r="R2213" s="14">
        <f t="shared" si="103"/>
        <v>41716.785011574073</v>
      </c>
      <c r="S2213" s="14">
        <f t="shared" si="104"/>
        <v>41739.290972222225</v>
      </c>
    </row>
    <row r="2214" spans="1:19" ht="58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8326</v>
      </c>
      <c r="P2214" t="s">
        <v>8331</v>
      </c>
      <c r="Q2214">
        <f t="shared" si="102"/>
        <v>55.8</v>
      </c>
      <c r="R2214" s="14">
        <f t="shared" si="103"/>
        <v>41548.747418981482</v>
      </c>
      <c r="S2214" s="14">
        <f t="shared" si="104"/>
        <v>41582.041666666664</v>
      </c>
    </row>
    <row r="2215" spans="1:19" ht="72.5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8326</v>
      </c>
      <c r="P2215" t="s">
        <v>8331</v>
      </c>
      <c r="Q2215">
        <f t="shared" si="102"/>
        <v>10</v>
      </c>
      <c r="R2215" s="14">
        <f t="shared" si="103"/>
        <v>42109.826145833329</v>
      </c>
      <c r="S2215" s="14">
        <f t="shared" si="104"/>
        <v>42139.826145833329</v>
      </c>
    </row>
    <row r="2216" spans="1:19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8326</v>
      </c>
      <c r="P2216" t="s">
        <v>8331</v>
      </c>
      <c r="Q2216">
        <f t="shared" si="102"/>
        <v>73.13</v>
      </c>
      <c r="R2216" s="14">
        <f t="shared" si="103"/>
        <v>41646.792222222226</v>
      </c>
      <c r="S2216" s="14">
        <f t="shared" si="104"/>
        <v>41676.792222222226</v>
      </c>
    </row>
    <row r="2217" spans="1:19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8326</v>
      </c>
      <c r="P2217" t="s">
        <v>8331</v>
      </c>
      <c r="Q2217">
        <f t="shared" si="102"/>
        <v>26.06</v>
      </c>
      <c r="R2217" s="14">
        <f t="shared" si="103"/>
        <v>40958.717268518521</v>
      </c>
      <c r="S2217" s="14">
        <f t="shared" si="104"/>
        <v>40981.290972222225</v>
      </c>
    </row>
    <row r="2218" spans="1:19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8326</v>
      </c>
      <c r="P2218" t="s">
        <v>8331</v>
      </c>
      <c r="Q2218">
        <f t="shared" si="102"/>
        <v>22.64</v>
      </c>
      <c r="R2218" s="14">
        <f t="shared" si="103"/>
        <v>42194.751678240747</v>
      </c>
      <c r="S2218" s="14">
        <f t="shared" si="104"/>
        <v>42208.751678240747</v>
      </c>
    </row>
    <row r="2219" spans="1:19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8326</v>
      </c>
      <c r="P2219" t="s">
        <v>8331</v>
      </c>
      <c r="Q2219">
        <f t="shared" si="102"/>
        <v>47.22</v>
      </c>
      <c r="R2219" s="14">
        <f t="shared" si="103"/>
        <v>42299.776770833334</v>
      </c>
      <c r="S2219" s="14">
        <f t="shared" si="104"/>
        <v>42310.333333333328</v>
      </c>
    </row>
    <row r="2220" spans="1:19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8326</v>
      </c>
      <c r="P2220" t="s">
        <v>8331</v>
      </c>
      <c r="Q2220">
        <f t="shared" si="102"/>
        <v>32.32</v>
      </c>
      <c r="R2220" s="14">
        <f t="shared" si="103"/>
        <v>41127.812303240738</v>
      </c>
      <c r="S2220" s="14">
        <f t="shared" si="104"/>
        <v>41150</v>
      </c>
    </row>
    <row r="2221" spans="1:19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8326</v>
      </c>
      <c r="P2221" t="s">
        <v>8331</v>
      </c>
      <c r="Q2221">
        <f t="shared" si="102"/>
        <v>53.42</v>
      </c>
      <c r="R2221" s="14">
        <f t="shared" si="103"/>
        <v>42205.718888888892</v>
      </c>
      <c r="S2221" s="14">
        <f t="shared" si="104"/>
        <v>42235.718888888892</v>
      </c>
    </row>
    <row r="2222" spans="1:19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8326</v>
      </c>
      <c r="P2222" t="s">
        <v>8331</v>
      </c>
      <c r="Q2222">
        <f t="shared" si="102"/>
        <v>51.3</v>
      </c>
      <c r="R2222" s="14">
        <f t="shared" si="103"/>
        <v>41452.060601851852</v>
      </c>
      <c r="S2222" s="14">
        <f t="shared" si="104"/>
        <v>41482.060601851852</v>
      </c>
    </row>
    <row r="2223" spans="1:19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8334</v>
      </c>
      <c r="P2223" t="s">
        <v>8352</v>
      </c>
      <c r="Q2223">
        <f t="shared" si="102"/>
        <v>37.200000000000003</v>
      </c>
      <c r="R2223" s="14">
        <f t="shared" si="103"/>
        <v>42452.666770833333</v>
      </c>
      <c r="S2223" s="14">
        <f t="shared" si="104"/>
        <v>42483</v>
      </c>
    </row>
    <row r="2224" spans="1:19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8334</v>
      </c>
      <c r="P2224" t="s">
        <v>8352</v>
      </c>
      <c r="Q2224">
        <f t="shared" si="102"/>
        <v>27.1</v>
      </c>
      <c r="R2224" s="14">
        <f t="shared" si="103"/>
        <v>40906.787581018521</v>
      </c>
      <c r="S2224" s="14">
        <f t="shared" si="104"/>
        <v>40936.787581018521</v>
      </c>
    </row>
    <row r="2225" spans="1:19" ht="58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8334</v>
      </c>
      <c r="P2225" t="s">
        <v>8352</v>
      </c>
      <c r="Q2225">
        <f t="shared" si="102"/>
        <v>206.31</v>
      </c>
      <c r="R2225" s="14">
        <f t="shared" si="103"/>
        <v>42152.640833333338</v>
      </c>
      <c r="S2225" s="14">
        <f t="shared" si="104"/>
        <v>42182.640833333338</v>
      </c>
    </row>
    <row r="2226" spans="1:19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8334</v>
      </c>
      <c r="P2226" t="s">
        <v>8352</v>
      </c>
      <c r="Q2226">
        <f t="shared" si="102"/>
        <v>82.15</v>
      </c>
      <c r="R2226" s="14">
        <f t="shared" si="103"/>
        <v>42644.667534722219</v>
      </c>
      <c r="S2226" s="14">
        <f t="shared" si="104"/>
        <v>42672.791666666672</v>
      </c>
    </row>
    <row r="2227" spans="1:19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8334</v>
      </c>
      <c r="P2227" t="s">
        <v>8352</v>
      </c>
      <c r="Q2227">
        <f t="shared" si="102"/>
        <v>164.8</v>
      </c>
      <c r="R2227" s="14">
        <f t="shared" si="103"/>
        <v>41873.79184027778</v>
      </c>
      <c r="S2227" s="14">
        <f t="shared" si="104"/>
        <v>41903.79184027778</v>
      </c>
    </row>
    <row r="2228" spans="1:19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8334</v>
      </c>
      <c r="P2228" t="s">
        <v>8352</v>
      </c>
      <c r="Q2228">
        <f t="shared" si="102"/>
        <v>60.82</v>
      </c>
      <c r="R2228" s="14">
        <f t="shared" si="103"/>
        <v>42381.79886574074</v>
      </c>
      <c r="S2228" s="14">
        <f t="shared" si="104"/>
        <v>42412.207638888889</v>
      </c>
    </row>
    <row r="2229" spans="1:19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8334</v>
      </c>
      <c r="P2229" t="s">
        <v>8352</v>
      </c>
      <c r="Q2229">
        <f t="shared" si="102"/>
        <v>67.97</v>
      </c>
      <c r="R2229" s="14">
        <f t="shared" si="103"/>
        <v>41561.807349537034</v>
      </c>
      <c r="S2229" s="14">
        <f t="shared" si="104"/>
        <v>41591.849016203705</v>
      </c>
    </row>
    <row r="2230" spans="1:19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8334</v>
      </c>
      <c r="P2230" t="s">
        <v>8352</v>
      </c>
      <c r="Q2230">
        <f t="shared" si="102"/>
        <v>81.56</v>
      </c>
      <c r="R2230" s="14">
        <f t="shared" si="103"/>
        <v>42202.278194444443</v>
      </c>
      <c r="S2230" s="14">
        <f t="shared" si="104"/>
        <v>42232.278194444443</v>
      </c>
    </row>
    <row r="2231" spans="1:19" ht="58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8334</v>
      </c>
      <c r="P2231" t="s">
        <v>8352</v>
      </c>
      <c r="Q2231">
        <f t="shared" si="102"/>
        <v>25.43</v>
      </c>
      <c r="R2231" s="14">
        <f t="shared" si="103"/>
        <v>41484.664247685185</v>
      </c>
      <c r="S2231" s="14">
        <f t="shared" si="104"/>
        <v>41520.166666666664</v>
      </c>
    </row>
    <row r="2232" spans="1:19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8334</v>
      </c>
      <c r="P2232" t="s">
        <v>8352</v>
      </c>
      <c r="Q2232">
        <f t="shared" si="102"/>
        <v>21.5</v>
      </c>
      <c r="R2232" s="14">
        <f t="shared" si="103"/>
        <v>41724.881099537037</v>
      </c>
      <c r="S2232" s="14">
        <f t="shared" si="104"/>
        <v>41754.881099537037</v>
      </c>
    </row>
    <row r="2233" spans="1:19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8334</v>
      </c>
      <c r="P2233" t="s">
        <v>8352</v>
      </c>
      <c r="Q2233">
        <f t="shared" si="102"/>
        <v>27.23</v>
      </c>
      <c r="R2233" s="14">
        <f t="shared" si="103"/>
        <v>41423.910891203705</v>
      </c>
      <c r="S2233" s="14">
        <f t="shared" si="104"/>
        <v>41450.208333333336</v>
      </c>
    </row>
    <row r="2234" spans="1:19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8334</v>
      </c>
      <c r="P2234" t="s">
        <v>8352</v>
      </c>
      <c r="Q2234">
        <f t="shared" si="102"/>
        <v>25.09</v>
      </c>
      <c r="R2234" s="14">
        <f t="shared" si="103"/>
        <v>41806.794074074074</v>
      </c>
      <c r="S2234" s="14">
        <f t="shared" si="104"/>
        <v>41839.125</v>
      </c>
    </row>
    <row r="2235" spans="1:19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8334</v>
      </c>
      <c r="P2235" t="s">
        <v>8352</v>
      </c>
      <c r="Q2235">
        <f t="shared" si="102"/>
        <v>21.23</v>
      </c>
      <c r="R2235" s="14">
        <f t="shared" si="103"/>
        <v>42331.378923611104</v>
      </c>
      <c r="S2235" s="14">
        <f t="shared" si="104"/>
        <v>42352</v>
      </c>
    </row>
    <row r="2236" spans="1:19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8334</v>
      </c>
      <c r="P2236" t="s">
        <v>8352</v>
      </c>
      <c r="Q2236">
        <f t="shared" si="102"/>
        <v>41.61</v>
      </c>
      <c r="R2236" s="14">
        <f t="shared" si="103"/>
        <v>42710.824618055558</v>
      </c>
      <c r="S2236" s="14">
        <f t="shared" si="104"/>
        <v>42740.824618055558</v>
      </c>
    </row>
    <row r="2237" spans="1:19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8334</v>
      </c>
      <c r="P2237" t="s">
        <v>8352</v>
      </c>
      <c r="Q2237">
        <f t="shared" si="102"/>
        <v>135.59</v>
      </c>
      <c r="R2237" s="14">
        <f t="shared" si="103"/>
        <v>42062.022118055553</v>
      </c>
      <c r="S2237" s="14">
        <f t="shared" si="104"/>
        <v>42091.980451388896</v>
      </c>
    </row>
    <row r="2238" spans="1:19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8334</v>
      </c>
      <c r="P2238" t="s">
        <v>8352</v>
      </c>
      <c r="Q2238">
        <f t="shared" si="102"/>
        <v>22.12</v>
      </c>
      <c r="R2238" s="14">
        <f t="shared" si="103"/>
        <v>42371.617164351846</v>
      </c>
      <c r="S2238" s="14">
        <f t="shared" si="104"/>
        <v>42401.617164351846</v>
      </c>
    </row>
    <row r="2239" spans="1:19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8334</v>
      </c>
      <c r="P2239" t="s">
        <v>8352</v>
      </c>
      <c r="Q2239">
        <f t="shared" si="102"/>
        <v>64.63</v>
      </c>
      <c r="R2239" s="14">
        <f t="shared" si="103"/>
        <v>41915.003275462965</v>
      </c>
      <c r="S2239" s="14">
        <f t="shared" si="104"/>
        <v>41955.332638888889</v>
      </c>
    </row>
    <row r="2240" spans="1:19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8334</v>
      </c>
      <c r="P2240" t="s">
        <v>8352</v>
      </c>
      <c r="Q2240">
        <f t="shared" si="102"/>
        <v>69.569999999999993</v>
      </c>
      <c r="R2240" s="14">
        <f t="shared" si="103"/>
        <v>42774.621712962966</v>
      </c>
      <c r="S2240" s="14">
        <f t="shared" si="104"/>
        <v>42804.621712962966</v>
      </c>
    </row>
    <row r="2241" spans="1:19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8334</v>
      </c>
      <c r="P2241" t="s">
        <v>8352</v>
      </c>
      <c r="Q2241">
        <f t="shared" si="102"/>
        <v>75.13</v>
      </c>
      <c r="R2241" s="14">
        <f t="shared" si="103"/>
        <v>41572.958495370374</v>
      </c>
      <c r="S2241" s="14">
        <f t="shared" si="104"/>
        <v>41609.168055555558</v>
      </c>
    </row>
    <row r="2242" spans="1:19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8334</v>
      </c>
      <c r="P2242" t="s">
        <v>8352</v>
      </c>
      <c r="Q2242">
        <f t="shared" si="102"/>
        <v>140.97999999999999</v>
      </c>
      <c r="R2242" s="14">
        <f t="shared" si="103"/>
        <v>42452.825740740736</v>
      </c>
      <c r="S2242" s="14">
        <f t="shared" si="104"/>
        <v>42482.825740740736</v>
      </c>
    </row>
    <row r="2243" spans="1:19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8334</v>
      </c>
      <c r="P2243" t="s">
        <v>8352</v>
      </c>
      <c r="Q2243">
        <f t="shared" ref="Q2243:Q2306" si="105">IFERROR(ROUND(E2243/L2243,2),0)</f>
        <v>49.47</v>
      </c>
      <c r="R2243" s="14">
        <f t="shared" ref="R2243:R2306" si="106">(((J2243/60)/60)/24)+DATE(1970,1,1)</f>
        <v>42766.827546296292</v>
      </c>
      <c r="S2243" s="14">
        <f t="shared" ref="S2243:S2306" si="107">(((I2243/60)/60)/24)+DATE(1970,1,1)</f>
        <v>42796.827546296292</v>
      </c>
    </row>
    <row r="2244" spans="1:19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8334</v>
      </c>
      <c r="P2244" t="s">
        <v>8352</v>
      </c>
      <c r="Q2244">
        <f t="shared" si="105"/>
        <v>53.87</v>
      </c>
      <c r="R2244" s="14">
        <f t="shared" si="106"/>
        <v>41569.575613425928</v>
      </c>
      <c r="S2244" s="14">
        <f t="shared" si="107"/>
        <v>41605.126388888886</v>
      </c>
    </row>
    <row r="2245" spans="1:19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8334</v>
      </c>
      <c r="P2245" t="s">
        <v>8352</v>
      </c>
      <c r="Q2245">
        <f t="shared" si="105"/>
        <v>4.57</v>
      </c>
      <c r="R2245" s="14">
        <f t="shared" si="106"/>
        <v>42800.751041666663</v>
      </c>
      <c r="S2245" s="14">
        <f t="shared" si="107"/>
        <v>42807.125</v>
      </c>
    </row>
    <row r="2246" spans="1:19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8334</v>
      </c>
      <c r="P2246" t="s">
        <v>8352</v>
      </c>
      <c r="Q2246">
        <f t="shared" si="105"/>
        <v>65</v>
      </c>
      <c r="R2246" s="14">
        <f t="shared" si="106"/>
        <v>42647.818819444445</v>
      </c>
      <c r="S2246" s="14">
        <f t="shared" si="107"/>
        <v>42659.854166666672</v>
      </c>
    </row>
    <row r="2247" spans="1:19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8334</v>
      </c>
      <c r="P2247" t="s">
        <v>8352</v>
      </c>
      <c r="Q2247">
        <f t="shared" si="105"/>
        <v>53.48</v>
      </c>
      <c r="R2247" s="14">
        <f t="shared" si="106"/>
        <v>41660.708530092597</v>
      </c>
      <c r="S2247" s="14">
        <f t="shared" si="107"/>
        <v>41691.75</v>
      </c>
    </row>
    <row r="2248" spans="1:19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8334</v>
      </c>
      <c r="P2248" t="s">
        <v>8352</v>
      </c>
      <c r="Q2248">
        <f t="shared" si="105"/>
        <v>43.91</v>
      </c>
      <c r="R2248" s="14">
        <f t="shared" si="106"/>
        <v>42221.79178240741</v>
      </c>
      <c r="S2248" s="14">
        <f t="shared" si="107"/>
        <v>42251.79178240741</v>
      </c>
    </row>
    <row r="2249" spans="1:19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8334</v>
      </c>
      <c r="P2249" t="s">
        <v>8352</v>
      </c>
      <c r="Q2249">
        <f t="shared" si="105"/>
        <v>50.85</v>
      </c>
      <c r="R2249" s="14">
        <f t="shared" si="106"/>
        <v>42200.666261574079</v>
      </c>
      <c r="S2249" s="14">
        <f t="shared" si="107"/>
        <v>42214.666261574079</v>
      </c>
    </row>
    <row r="2250" spans="1:19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8334</v>
      </c>
      <c r="P2250" t="s">
        <v>8352</v>
      </c>
      <c r="Q2250">
        <f t="shared" si="105"/>
        <v>58.63</v>
      </c>
      <c r="R2250" s="14">
        <f t="shared" si="106"/>
        <v>42688.875902777778</v>
      </c>
      <c r="S2250" s="14">
        <f t="shared" si="107"/>
        <v>42718.875902777778</v>
      </c>
    </row>
    <row r="2251" spans="1:19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8334</v>
      </c>
      <c r="P2251" t="s">
        <v>8352</v>
      </c>
      <c r="Q2251">
        <f t="shared" si="105"/>
        <v>32.82</v>
      </c>
      <c r="R2251" s="14">
        <f t="shared" si="106"/>
        <v>41336.703298611108</v>
      </c>
      <c r="S2251" s="14">
        <f t="shared" si="107"/>
        <v>41366.661631944444</v>
      </c>
    </row>
    <row r="2252" spans="1:19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8334</v>
      </c>
      <c r="P2252" t="s">
        <v>8352</v>
      </c>
      <c r="Q2252">
        <f t="shared" si="105"/>
        <v>426.93</v>
      </c>
      <c r="R2252" s="14">
        <f t="shared" si="106"/>
        <v>42677.005474537036</v>
      </c>
      <c r="S2252" s="14">
        <f t="shared" si="107"/>
        <v>42707.0471412037</v>
      </c>
    </row>
    <row r="2253" spans="1:19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8334</v>
      </c>
      <c r="P2253" t="s">
        <v>8352</v>
      </c>
      <c r="Q2253">
        <f t="shared" si="105"/>
        <v>23.81</v>
      </c>
      <c r="R2253" s="14">
        <f t="shared" si="106"/>
        <v>41846.34579861111</v>
      </c>
      <c r="S2253" s="14">
        <f t="shared" si="107"/>
        <v>41867.34579861111</v>
      </c>
    </row>
    <row r="2254" spans="1:19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8334</v>
      </c>
      <c r="P2254" t="s">
        <v>8352</v>
      </c>
      <c r="Q2254">
        <f t="shared" si="105"/>
        <v>98.41</v>
      </c>
      <c r="R2254" s="14">
        <f t="shared" si="106"/>
        <v>42573.327986111108</v>
      </c>
      <c r="S2254" s="14">
        <f t="shared" si="107"/>
        <v>42588.327986111108</v>
      </c>
    </row>
    <row r="2255" spans="1:19" ht="58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8334</v>
      </c>
      <c r="P2255" t="s">
        <v>8352</v>
      </c>
      <c r="Q2255">
        <f t="shared" si="105"/>
        <v>107.32</v>
      </c>
      <c r="R2255" s="14">
        <f t="shared" si="106"/>
        <v>42296.631331018521</v>
      </c>
      <c r="S2255" s="14">
        <f t="shared" si="107"/>
        <v>42326.672997685186</v>
      </c>
    </row>
    <row r="2256" spans="1:19" ht="43.5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8334</v>
      </c>
      <c r="P2256" t="s">
        <v>8352</v>
      </c>
      <c r="Q2256">
        <f t="shared" si="105"/>
        <v>11.67</v>
      </c>
      <c r="R2256" s="14">
        <f t="shared" si="106"/>
        <v>42752.647777777776</v>
      </c>
      <c r="S2256" s="14">
        <f t="shared" si="107"/>
        <v>42759.647777777776</v>
      </c>
    </row>
    <row r="2257" spans="1:19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8334</v>
      </c>
      <c r="P2257" t="s">
        <v>8352</v>
      </c>
      <c r="Q2257">
        <f t="shared" si="105"/>
        <v>41.78</v>
      </c>
      <c r="R2257" s="14">
        <f t="shared" si="106"/>
        <v>42467.951979166668</v>
      </c>
      <c r="S2257" s="14">
        <f t="shared" si="107"/>
        <v>42497.951979166668</v>
      </c>
    </row>
    <row r="2258" spans="1:19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8334</v>
      </c>
      <c r="P2258" t="s">
        <v>8352</v>
      </c>
      <c r="Q2258">
        <f t="shared" si="105"/>
        <v>21.38</v>
      </c>
      <c r="R2258" s="14">
        <f t="shared" si="106"/>
        <v>42682.451921296291</v>
      </c>
      <c r="S2258" s="14">
        <f t="shared" si="107"/>
        <v>42696.451921296291</v>
      </c>
    </row>
    <row r="2259" spans="1:19" ht="58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8334</v>
      </c>
      <c r="P2259" t="s">
        <v>8352</v>
      </c>
      <c r="Q2259">
        <f t="shared" si="105"/>
        <v>94.1</v>
      </c>
      <c r="R2259" s="14">
        <f t="shared" si="106"/>
        <v>42505.936678240745</v>
      </c>
      <c r="S2259" s="14">
        <f t="shared" si="107"/>
        <v>42540.958333333328</v>
      </c>
    </row>
    <row r="2260" spans="1:19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8334</v>
      </c>
      <c r="P2260" t="s">
        <v>8352</v>
      </c>
      <c r="Q2260">
        <f t="shared" si="105"/>
        <v>15.72</v>
      </c>
      <c r="R2260" s="14">
        <f t="shared" si="106"/>
        <v>42136.75100694444</v>
      </c>
      <c r="S2260" s="14">
        <f t="shared" si="107"/>
        <v>42166.75100694444</v>
      </c>
    </row>
    <row r="2261" spans="1:19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8334</v>
      </c>
      <c r="P2261" t="s">
        <v>8352</v>
      </c>
      <c r="Q2261">
        <f t="shared" si="105"/>
        <v>90.64</v>
      </c>
      <c r="R2261" s="14">
        <f t="shared" si="106"/>
        <v>42702.804814814815</v>
      </c>
      <c r="S2261" s="14">
        <f t="shared" si="107"/>
        <v>42712.804814814815</v>
      </c>
    </row>
    <row r="2262" spans="1:19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8334</v>
      </c>
      <c r="P2262" t="s">
        <v>8352</v>
      </c>
      <c r="Q2262">
        <f t="shared" si="105"/>
        <v>97.3</v>
      </c>
      <c r="R2262" s="14">
        <f t="shared" si="106"/>
        <v>41695.016782407409</v>
      </c>
      <c r="S2262" s="14">
        <f t="shared" si="107"/>
        <v>41724.975115740745</v>
      </c>
    </row>
    <row r="2263" spans="1:19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8334</v>
      </c>
      <c r="P2263" t="s">
        <v>8352</v>
      </c>
      <c r="Q2263">
        <f t="shared" si="105"/>
        <v>37.119999999999997</v>
      </c>
      <c r="R2263" s="14">
        <f t="shared" si="106"/>
        <v>42759.724768518514</v>
      </c>
      <c r="S2263" s="14">
        <f t="shared" si="107"/>
        <v>42780.724768518514</v>
      </c>
    </row>
    <row r="2264" spans="1:19" ht="43.5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8334</v>
      </c>
      <c r="P2264" t="s">
        <v>8352</v>
      </c>
      <c r="Q2264">
        <f t="shared" si="105"/>
        <v>28.1</v>
      </c>
      <c r="R2264" s="14">
        <f t="shared" si="106"/>
        <v>41926.585162037038</v>
      </c>
      <c r="S2264" s="14">
        <f t="shared" si="107"/>
        <v>41961</v>
      </c>
    </row>
    <row r="2265" spans="1:19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8334</v>
      </c>
      <c r="P2265" t="s">
        <v>8352</v>
      </c>
      <c r="Q2265">
        <f t="shared" si="105"/>
        <v>144.43</v>
      </c>
      <c r="R2265" s="14">
        <f t="shared" si="106"/>
        <v>42014.832326388889</v>
      </c>
      <c r="S2265" s="14">
        <f t="shared" si="107"/>
        <v>42035.832326388889</v>
      </c>
    </row>
    <row r="2266" spans="1:19" ht="58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8334</v>
      </c>
      <c r="P2266" t="s">
        <v>8352</v>
      </c>
      <c r="Q2266">
        <f t="shared" si="105"/>
        <v>24.27</v>
      </c>
      <c r="R2266" s="14">
        <f t="shared" si="106"/>
        <v>42496.582337962958</v>
      </c>
      <c r="S2266" s="14">
        <f t="shared" si="107"/>
        <v>42513.125</v>
      </c>
    </row>
    <row r="2267" spans="1:19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8334</v>
      </c>
      <c r="P2267" t="s">
        <v>8352</v>
      </c>
      <c r="Q2267">
        <f t="shared" si="105"/>
        <v>35.119999999999997</v>
      </c>
      <c r="R2267" s="14">
        <f t="shared" si="106"/>
        <v>42689.853090277778</v>
      </c>
      <c r="S2267" s="14">
        <f t="shared" si="107"/>
        <v>42696.853090277778</v>
      </c>
    </row>
    <row r="2268" spans="1:19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8334</v>
      </c>
      <c r="P2268" t="s">
        <v>8352</v>
      </c>
      <c r="Q2268">
        <f t="shared" si="105"/>
        <v>24.76</v>
      </c>
      <c r="R2268" s="14">
        <f t="shared" si="106"/>
        <v>42469.874907407408</v>
      </c>
      <c r="S2268" s="14">
        <f t="shared" si="107"/>
        <v>42487.083333333328</v>
      </c>
    </row>
    <row r="2269" spans="1:19" ht="58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8334</v>
      </c>
      <c r="P2269" t="s">
        <v>8352</v>
      </c>
      <c r="Q2269">
        <f t="shared" si="105"/>
        <v>188.38</v>
      </c>
      <c r="R2269" s="14">
        <f t="shared" si="106"/>
        <v>41968.829826388886</v>
      </c>
      <c r="S2269" s="14">
        <f t="shared" si="107"/>
        <v>41994.041666666672</v>
      </c>
    </row>
    <row r="2270" spans="1:19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8334</v>
      </c>
      <c r="P2270" t="s">
        <v>8352</v>
      </c>
      <c r="Q2270">
        <f t="shared" si="105"/>
        <v>148.08000000000001</v>
      </c>
      <c r="R2270" s="14">
        <f t="shared" si="106"/>
        <v>42776.082349537035</v>
      </c>
      <c r="S2270" s="14">
        <f t="shared" si="107"/>
        <v>42806.082349537035</v>
      </c>
    </row>
    <row r="2271" spans="1:19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8334</v>
      </c>
      <c r="P2271" t="s">
        <v>8352</v>
      </c>
      <c r="Q2271">
        <f t="shared" si="105"/>
        <v>49.93</v>
      </c>
      <c r="R2271" s="14">
        <f t="shared" si="106"/>
        <v>42776.704432870371</v>
      </c>
      <c r="S2271" s="14">
        <f t="shared" si="107"/>
        <v>42801.208333333328</v>
      </c>
    </row>
    <row r="2272" spans="1:19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8334</v>
      </c>
      <c r="P2272" t="s">
        <v>8352</v>
      </c>
      <c r="Q2272">
        <f t="shared" si="105"/>
        <v>107.82</v>
      </c>
      <c r="R2272" s="14">
        <f t="shared" si="106"/>
        <v>42725.869363425925</v>
      </c>
      <c r="S2272" s="14">
        <f t="shared" si="107"/>
        <v>42745.915972222225</v>
      </c>
    </row>
    <row r="2273" spans="1:19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8334</v>
      </c>
      <c r="P2273" t="s">
        <v>8352</v>
      </c>
      <c r="Q2273">
        <f t="shared" si="105"/>
        <v>42.63</v>
      </c>
      <c r="R2273" s="14">
        <f t="shared" si="106"/>
        <v>42684.000046296293</v>
      </c>
      <c r="S2273" s="14">
        <f t="shared" si="107"/>
        <v>42714.000046296293</v>
      </c>
    </row>
    <row r="2274" spans="1:19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8334</v>
      </c>
      <c r="P2274" t="s">
        <v>8352</v>
      </c>
      <c r="Q2274">
        <f t="shared" si="105"/>
        <v>14.37</v>
      </c>
      <c r="R2274" s="14">
        <f t="shared" si="106"/>
        <v>42315.699490740735</v>
      </c>
      <c r="S2274" s="14">
        <f t="shared" si="107"/>
        <v>42345.699490740735</v>
      </c>
    </row>
    <row r="2275" spans="1:19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8334</v>
      </c>
      <c r="P2275" t="s">
        <v>8352</v>
      </c>
      <c r="Q2275">
        <f t="shared" si="105"/>
        <v>37.479999999999997</v>
      </c>
      <c r="R2275" s="14">
        <f t="shared" si="106"/>
        <v>42781.549097222218</v>
      </c>
      <c r="S2275" s="14">
        <f t="shared" si="107"/>
        <v>42806.507430555561</v>
      </c>
    </row>
    <row r="2276" spans="1:19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8334</v>
      </c>
      <c r="P2276" t="s">
        <v>8352</v>
      </c>
      <c r="Q2276">
        <f t="shared" si="105"/>
        <v>30.2</v>
      </c>
      <c r="R2276" s="14">
        <f t="shared" si="106"/>
        <v>41663.500659722224</v>
      </c>
      <c r="S2276" s="14">
        <f t="shared" si="107"/>
        <v>41693.500659722224</v>
      </c>
    </row>
    <row r="2277" spans="1:19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8334</v>
      </c>
      <c r="P2277" t="s">
        <v>8352</v>
      </c>
      <c r="Q2277">
        <f t="shared" si="105"/>
        <v>33.549999999999997</v>
      </c>
      <c r="R2277" s="14">
        <f t="shared" si="106"/>
        <v>41965.616655092599</v>
      </c>
      <c r="S2277" s="14">
        <f t="shared" si="107"/>
        <v>41995.616655092599</v>
      </c>
    </row>
    <row r="2278" spans="1:19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8334</v>
      </c>
      <c r="P2278" t="s">
        <v>8352</v>
      </c>
      <c r="Q2278">
        <f t="shared" si="105"/>
        <v>64.75</v>
      </c>
      <c r="R2278" s="14">
        <f t="shared" si="106"/>
        <v>41614.651493055557</v>
      </c>
      <c r="S2278" s="14">
        <f t="shared" si="107"/>
        <v>41644.651493055557</v>
      </c>
    </row>
    <row r="2279" spans="1:19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8334</v>
      </c>
      <c r="P2279" t="s">
        <v>8352</v>
      </c>
      <c r="Q2279">
        <f t="shared" si="105"/>
        <v>57.93</v>
      </c>
      <c r="R2279" s="14">
        <f t="shared" si="106"/>
        <v>40936.678506944445</v>
      </c>
      <c r="S2279" s="14">
        <f t="shared" si="107"/>
        <v>40966.678506944445</v>
      </c>
    </row>
    <row r="2280" spans="1:19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8334</v>
      </c>
      <c r="P2280" t="s">
        <v>8352</v>
      </c>
      <c r="Q2280">
        <f t="shared" si="105"/>
        <v>53.08</v>
      </c>
      <c r="R2280" s="14">
        <f t="shared" si="106"/>
        <v>42338.709108796291</v>
      </c>
      <c r="S2280" s="14">
        <f t="shared" si="107"/>
        <v>42372.957638888889</v>
      </c>
    </row>
    <row r="2281" spans="1:19" ht="58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8334</v>
      </c>
      <c r="P2281" t="s">
        <v>8352</v>
      </c>
      <c r="Q2281">
        <f t="shared" si="105"/>
        <v>48.06</v>
      </c>
      <c r="R2281" s="14">
        <f t="shared" si="106"/>
        <v>42020.806701388887</v>
      </c>
      <c r="S2281" s="14">
        <f t="shared" si="107"/>
        <v>42039.166666666672</v>
      </c>
    </row>
    <row r="2282" spans="1:19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8334</v>
      </c>
      <c r="P2282" t="s">
        <v>8352</v>
      </c>
      <c r="Q2282">
        <f t="shared" si="105"/>
        <v>82.4</v>
      </c>
      <c r="R2282" s="14">
        <f t="shared" si="106"/>
        <v>42234.624895833331</v>
      </c>
      <c r="S2282" s="14">
        <f t="shared" si="107"/>
        <v>42264.624895833331</v>
      </c>
    </row>
    <row r="2283" spans="1:19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8326</v>
      </c>
      <c r="P2283" t="s">
        <v>8327</v>
      </c>
      <c r="Q2283">
        <f t="shared" si="105"/>
        <v>50.45</v>
      </c>
      <c r="R2283" s="14">
        <f t="shared" si="106"/>
        <v>40687.285844907405</v>
      </c>
      <c r="S2283" s="14">
        <f t="shared" si="107"/>
        <v>40749.284722222219</v>
      </c>
    </row>
    <row r="2284" spans="1:19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8326</v>
      </c>
      <c r="P2284" t="s">
        <v>8327</v>
      </c>
      <c r="Q2284">
        <f t="shared" si="105"/>
        <v>115.83</v>
      </c>
      <c r="R2284" s="14">
        <f t="shared" si="106"/>
        <v>42323.17460648148</v>
      </c>
      <c r="S2284" s="14">
        <f t="shared" si="107"/>
        <v>42383.17460648148</v>
      </c>
    </row>
    <row r="2285" spans="1:19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8326</v>
      </c>
      <c r="P2285" t="s">
        <v>8327</v>
      </c>
      <c r="Q2285">
        <f t="shared" si="105"/>
        <v>63.03</v>
      </c>
      <c r="R2285" s="14">
        <f t="shared" si="106"/>
        <v>40978.125046296293</v>
      </c>
      <c r="S2285" s="14">
        <f t="shared" si="107"/>
        <v>41038.083379629628</v>
      </c>
    </row>
    <row r="2286" spans="1:19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8326</v>
      </c>
      <c r="P2286" t="s">
        <v>8327</v>
      </c>
      <c r="Q2286">
        <f t="shared" si="105"/>
        <v>108.02</v>
      </c>
      <c r="R2286" s="14">
        <f t="shared" si="106"/>
        <v>40585.796817129631</v>
      </c>
      <c r="S2286" s="14">
        <f t="shared" si="107"/>
        <v>40614.166666666664</v>
      </c>
    </row>
    <row r="2287" spans="1:19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8326</v>
      </c>
      <c r="P2287" t="s">
        <v>8327</v>
      </c>
      <c r="Q2287">
        <f t="shared" si="105"/>
        <v>46.09</v>
      </c>
      <c r="R2287" s="14">
        <f t="shared" si="106"/>
        <v>41059.185682870368</v>
      </c>
      <c r="S2287" s="14">
        <f t="shared" si="107"/>
        <v>41089.185682870368</v>
      </c>
    </row>
    <row r="2288" spans="1:19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8326</v>
      </c>
      <c r="P2288" t="s">
        <v>8327</v>
      </c>
      <c r="Q2288">
        <f t="shared" si="105"/>
        <v>107.21</v>
      </c>
      <c r="R2288" s="14">
        <f t="shared" si="106"/>
        <v>41494.963587962964</v>
      </c>
      <c r="S2288" s="14">
        <f t="shared" si="107"/>
        <v>41523.165972222225</v>
      </c>
    </row>
    <row r="2289" spans="1:19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8326</v>
      </c>
      <c r="P2289" t="s">
        <v>8327</v>
      </c>
      <c r="Q2289">
        <f t="shared" si="105"/>
        <v>50.93</v>
      </c>
      <c r="R2289" s="14">
        <f t="shared" si="106"/>
        <v>41792.667361111111</v>
      </c>
      <c r="S2289" s="14">
        <f t="shared" si="107"/>
        <v>41813.667361111111</v>
      </c>
    </row>
    <row r="2290" spans="1:19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8326</v>
      </c>
      <c r="P2290" t="s">
        <v>8327</v>
      </c>
      <c r="Q2290">
        <f t="shared" si="105"/>
        <v>40.04</v>
      </c>
      <c r="R2290" s="14">
        <f t="shared" si="106"/>
        <v>41067.827418981484</v>
      </c>
      <c r="S2290" s="14">
        <f t="shared" si="107"/>
        <v>41086.75</v>
      </c>
    </row>
    <row r="2291" spans="1:19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8326</v>
      </c>
      <c r="P2291" t="s">
        <v>8327</v>
      </c>
      <c r="Q2291">
        <f t="shared" si="105"/>
        <v>64.44</v>
      </c>
      <c r="R2291" s="14">
        <f t="shared" si="106"/>
        <v>41571.998379629629</v>
      </c>
      <c r="S2291" s="14">
        <f t="shared" si="107"/>
        <v>41614.973611111112</v>
      </c>
    </row>
    <row r="2292" spans="1:19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8326</v>
      </c>
      <c r="P2292" t="s">
        <v>8327</v>
      </c>
      <c r="Q2292">
        <f t="shared" si="105"/>
        <v>53.83</v>
      </c>
      <c r="R2292" s="14">
        <f t="shared" si="106"/>
        <v>40070.253819444442</v>
      </c>
      <c r="S2292" s="14">
        <f t="shared" si="107"/>
        <v>40148.708333333336</v>
      </c>
    </row>
    <row r="2293" spans="1:19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8326</v>
      </c>
      <c r="P2293" t="s">
        <v>8327</v>
      </c>
      <c r="Q2293">
        <f t="shared" si="105"/>
        <v>100.47</v>
      </c>
      <c r="R2293" s="14">
        <f t="shared" si="106"/>
        <v>40987.977060185185</v>
      </c>
      <c r="S2293" s="14">
        <f t="shared" si="107"/>
        <v>41022.166666666664</v>
      </c>
    </row>
    <row r="2294" spans="1:19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8326</v>
      </c>
      <c r="P2294" t="s">
        <v>8327</v>
      </c>
      <c r="Q2294">
        <f t="shared" si="105"/>
        <v>46.63</v>
      </c>
      <c r="R2294" s="14">
        <f t="shared" si="106"/>
        <v>40987.697638888887</v>
      </c>
      <c r="S2294" s="14">
        <f t="shared" si="107"/>
        <v>41017.697638888887</v>
      </c>
    </row>
    <row r="2295" spans="1:19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8326</v>
      </c>
      <c r="P2295" t="s">
        <v>8327</v>
      </c>
      <c r="Q2295">
        <f t="shared" si="105"/>
        <v>34.07</v>
      </c>
      <c r="R2295" s="14">
        <f t="shared" si="106"/>
        <v>41151.708321759259</v>
      </c>
      <c r="S2295" s="14">
        <f t="shared" si="107"/>
        <v>41177.165972222225</v>
      </c>
    </row>
    <row r="2296" spans="1:19" ht="58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8326</v>
      </c>
      <c r="P2296" t="s">
        <v>8327</v>
      </c>
      <c r="Q2296">
        <f t="shared" si="105"/>
        <v>65.209999999999994</v>
      </c>
      <c r="R2296" s="14">
        <f t="shared" si="106"/>
        <v>41264.72314814815</v>
      </c>
      <c r="S2296" s="14">
        <f t="shared" si="107"/>
        <v>41294.72314814815</v>
      </c>
    </row>
    <row r="2297" spans="1:19" ht="58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8326</v>
      </c>
      <c r="P2297" t="s">
        <v>8327</v>
      </c>
      <c r="Q2297">
        <f t="shared" si="105"/>
        <v>44.21</v>
      </c>
      <c r="R2297" s="14">
        <f t="shared" si="106"/>
        <v>41270.954351851848</v>
      </c>
      <c r="S2297" s="14">
        <f t="shared" si="107"/>
        <v>41300.954351851848</v>
      </c>
    </row>
    <row r="2298" spans="1:19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8326</v>
      </c>
      <c r="P2298" t="s">
        <v>8327</v>
      </c>
      <c r="Q2298">
        <f t="shared" si="105"/>
        <v>71.97</v>
      </c>
      <c r="R2298" s="14">
        <f t="shared" si="106"/>
        <v>40927.731782407405</v>
      </c>
      <c r="S2298" s="14">
        <f t="shared" si="107"/>
        <v>40962.731782407405</v>
      </c>
    </row>
    <row r="2299" spans="1:19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8326</v>
      </c>
      <c r="P2299" t="s">
        <v>8327</v>
      </c>
      <c r="Q2299">
        <f t="shared" si="105"/>
        <v>52.95</v>
      </c>
      <c r="R2299" s="14">
        <f t="shared" si="106"/>
        <v>40948.042233796295</v>
      </c>
      <c r="S2299" s="14">
        <f t="shared" si="107"/>
        <v>40982.165972222225</v>
      </c>
    </row>
    <row r="2300" spans="1:19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8326</v>
      </c>
      <c r="P2300" t="s">
        <v>8327</v>
      </c>
      <c r="Q2300">
        <f t="shared" si="105"/>
        <v>109.45</v>
      </c>
      <c r="R2300" s="14">
        <f t="shared" si="106"/>
        <v>41694.84065972222</v>
      </c>
      <c r="S2300" s="14">
        <f t="shared" si="107"/>
        <v>41724.798993055556</v>
      </c>
    </row>
    <row r="2301" spans="1:19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8326</v>
      </c>
      <c r="P2301" t="s">
        <v>8327</v>
      </c>
      <c r="Q2301">
        <f t="shared" si="105"/>
        <v>75.040000000000006</v>
      </c>
      <c r="R2301" s="14">
        <f t="shared" si="106"/>
        <v>40565.032511574071</v>
      </c>
      <c r="S2301" s="14">
        <f t="shared" si="107"/>
        <v>40580.032511574071</v>
      </c>
    </row>
    <row r="2302" spans="1:19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8326</v>
      </c>
      <c r="P2302" t="s">
        <v>8327</v>
      </c>
      <c r="Q2302">
        <f t="shared" si="105"/>
        <v>115.71</v>
      </c>
      <c r="R2302" s="14">
        <f t="shared" si="106"/>
        <v>41074.727037037039</v>
      </c>
      <c r="S2302" s="14">
        <f t="shared" si="107"/>
        <v>41088.727037037039</v>
      </c>
    </row>
    <row r="2303" spans="1:19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8326</v>
      </c>
      <c r="P2303" t="s">
        <v>8330</v>
      </c>
      <c r="Q2303">
        <f t="shared" si="105"/>
        <v>31.66</v>
      </c>
      <c r="R2303" s="14">
        <f t="shared" si="106"/>
        <v>41416.146944444445</v>
      </c>
      <c r="S2303" s="14">
        <f t="shared" si="107"/>
        <v>41446.146944444445</v>
      </c>
    </row>
    <row r="2304" spans="1:19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8326</v>
      </c>
      <c r="P2304" t="s">
        <v>8330</v>
      </c>
      <c r="Q2304">
        <f t="shared" si="105"/>
        <v>46.18</v>
      </c>
      <c r="R2304" s="14">
        <f t="shared" si="106"/>
        <v>41605.868449074071</v>
      </c>
      <c r="S2304" s="14">
        <f t="shared" si="107"/>
        <v>41639.291666666664</v>
      </c>
    </row>
    <row r="2305" spans="1:19" ht="58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8326</v>
      </c>
      <c r="P2305" t="s">
        <v>8330</v>
      </c>
      <c r="Q2305">
        <f t="shared" si="105"/>
        <v>68.48</v>
      </c>
      <c r="R2305" s="14">
        <f t="shared" si="106"/>
        <v>40850.111064814817</v>
      </c>
      <c r="S2305" s="14">
        <f t="shared" si="107"/>
        <v>40890.152731481481</v>
      </c>
    </row>
    <row r="2306" spans="1:19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8326</v>
      </c>
      <c r="P2306" t="s">
        <v>8330</v>
      </c>
      <c r="Q2306">
        <f t="shared" si="105"/>
        <v>53.47</v>
      </c>
      <c r="R2306" s="14">
        <f t="shared" si="106"/>
        <v>40502.815868055557</v>
      </c>
      <c r="S2306" s="14">
        <f t="shared" si="107"/>
        <v>40544.207638888889</v>
      </c>
    </row>
    <row r="2307" spans="1:19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8326</v>
      </c>
      <c r="P2307" t="s">
        <v>8330</v>
      </c>
      <c r="Q2307">
        <f t="shared" ref="Q2307:Q2370" si="108">IFERROR(ROUND(E2307/L2307,2),0)</f>
        <v>109.11</v>
      </c>
      <c r="R2307" s="14">
        <f t="shared" ref="R2307:R2370" si="109">(((J2307/60)/60)/24)+DATE(1970,1,1)</f>
        <v>41834.695277777777</v>
      </c>
      <c r="S2307" s="14">
        <f t="shared" ref="S2307:S2370" si="110">(((I2307/60)/60)/24)+DATE(1970,1,1)</f>
        <v>41859.75</v>
      </c>
    </row>
    <row r="2308" spans="1:19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8326</v>
      </c>
      <c r="P2308" t="s">
        <v>8330</v>
      </c>
      <c r="Q2308">
        <f t="shared" si="108"/>
        <v>51.19</v>
      </c>
      <c r="R2308" s="14">
        <f t="shared" si="109"/>
        <v>40948.16815972222</v>
      </c>
      <c r="S2308" s="14">
        <f t="shared" si="110"/>
        <v>40978.16815972222</v>
      </c>
    </row>
    <row r="2309" spans="1:19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8326</v>
      </c>
      <c r="P2309" t="s">
        <v>8330</v>
      </c>
      <c r="Q2309">
        <f t="shared" si="108"/>
        <v>27.94</v>
      </c>
      <c r="R2309" s="14">
        <f t="shared" si="109"/>
        <v>41004.802465277775</v>
      </c>
      <c r="S2309" s="14">
        <f t="shared" si="110"/>
        <v>41034.802407407406</v>
      </c>
    </row>
    <row r="2310" spans="1:19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8326</v>
      </c>
      <c r="P2310" t="s">
        <v>8330</v>
      </c>
      <c r="Q2310">
        <f t="shared" si="108"/>
        <v>82.5</v>
      </c>
      <c r="R2310" s="14">
        <f t="shared" si="109"/>
        <v>41851.962916666671</v>
      </c>
      <c r="S2310" s="14">
        <f t="shared" si="110"/>
        <v>41880.041666666664</v>
      </c>
    </row>
    <row r="2311" spans="1:19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8326</v>
      </c>
      <c r="P2311" t="s">
        <v>8330</v>
      </c>
      <c r="Q2311">
        <f t="shared" si="108"/>
        <v>59.82</v>
      </c>
      <c r="R2311" s="14">
        <f t="shared" si="109"/>
        <v>41307.987696759257</v>
      </c>
      <c r="S2311" s="14">
        <f t="shared" si="110"/>
        <v>41342.987696759257</v>
      </c>
    </row>
    <row r="2312" spans="1:19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8326</v>
      </c>
      <c r="P2312" t="s">
        <v>8330</v>
      </c>
      <c r="Q2312">
        <f t="shared" si="108"/>
        <v>64.819999999999993</v>
      </c>
      <c r="R2312" s="14">
        <f t="shared" si="109"/>
        <v>41324.79415509259</v>
      </c>
      <c r="S2312" s="14">
        <f t="shared" si="110"/>
        <v>41354.752488425926</v>
      </c>
    </row>
    <row r="2313" spans="1:19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8326</v>
      </c>
      <c r="P2313" t="s">
        <v>8330</v>
      </c>
      <c r="Q2313">
        <f t="shared" si="108"/>
        <v>90.1</v>
      </c>
      <c r="R2313" s="14">
        <f t="shared" si="109"/>
        <v>41736.004502314812</v>
      </c>
      <c r="S2313" s="14">
        <f t="shared" si="110"/>
        <v>41766.004502314812</v>
      </c>
    </row>
    <row r="2314" spans="1:19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8326</v>
      </c>
      <c r="P2314" t="s">
        <v>8330</v>
      </c>
      <c r="Q2314">
        <f t="shared" si="108"/>
        <v>40.96</v>
      </c>
      <c r="R2314" s="14">
        <f t="shared" si="109"/>
        <v>41716.632847222223</v>
      </c>
      <c r="S2314" s="14">
        <f t="shared" si="110"/>
        <v>41747.958333333336</v>
      </c>
    </row>
    <row r="2315" spans="1:19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8326</v>
      </c>
      <c r="P2315" t="s">
        <v>8330</v>
      </c>
      <c r="Q2315">
        <f t="shared" si="108"/>
        <v>56</v>
      </c>
      <c r="R2315" s="14">
        <f t="shared" si="109"/>
        <v>41002.958634259259</v>
      </c>
      <c r="S2315" s="14">
        <f t="shared" si="110"/>
        <v>41032.958634259259</v>
      </c>
    </row>
    <row r="2316" spans="1:19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8326</v>
      </c>
      <c r="P2316" t="s">
        <v>8330</v>
      </c>
      <c r="Q2316">
        <f t="shared" si="108"/>
        <v>37.67</v>
      </c>
      <c r="R2316" s="14">
        <f t="shared" si="109"/>
        <v>41037.551585648151</v>
      </c>
      <c r="S2316" s="14">
        <f t="shared" si="110"/>
        <v>41067.551585648151</v>
      </c>
    </row>
    <row r="2317" spans="1:19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8326</v>
      </c>
      <c r="P2317" t="s">
        <v>8330</v>
      </c>
      <c r="Q2317">
        <f t="shared" si="108"/>
        <v>40.08</v>
      </c>
      <c r="R2317" s="14">
        <f t="shared" si="109"/>
        <v>41004.72619212963</v>
      </c>
      <c r="S2317" s="14">
        <f t="shared" si="110"/>
        <v>41034.72619212963</v>
      </c>
    </row>
    <row r="2318" spans="1:19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8326</v>
      </c>
      <c r="P2318" t="s">
        <v>8330</v>
      </c>
      <c r="Q2318">
        <f t="shared" si="108"/>
        <v>78.03</v>
      </c>
      <c r="R2318" s="14">
        <f t="shared" si="109"/>
        <v>40079.725115740745</v>
      </c>
      <c r="S2318" s="14">
        <f t="shared" si="110"/>
        <v>40156.76666666667</v>
      </c>
    </row>
    <row r="2319" spans="1:19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8326</v>
      </c>
      <c r="P2319" t="s">
        <v>8330</v>
      </c>
      <c r="Q2319">
        <f t="shared" si="108"/>
        <v>18.91</v>
      </c>
      <c r="R2319" s="14">
        <f t="shared" si="109"/>
        <v>40192.542233796295</v>
      </c>
      <c r="S2319" s="14">
        <f t="shared" si="110"/>
        <v>40224.208333333336</v>
      </c>
    </row>
    <row r="2320" spans="1:19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8326</v>
      </c>
      <c r="P2320" t="s">
        <v>8330</v>
      </c>
      <c r="Q2320">
        <f t="shared" si="108"/>
        <v>37.130000000000003</v>
      </c>
      <c r="R2320" s="14">
        <f t="shared" si="109"/>
        <v>40050.643680555557</v>
      </c>
      <c r="S2320" s="14">
        <f t="shared" si="110"/>
        <v>40082.165972222225</v>
      </c>
    </row>
    <row r="2321" spans="1:19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8326</v>
      </c>
      <c r="P2321" t="s">
        <v>8330</v>
      </c>
      <c r="Q2321">
        <f t="shared" si="108"/>
        <v>41.96</v>
      </c>
      <c r="R2321" s="14">
        <f t="shared" si="109"/>
        <v>41593.082002314812</v>
      </c>
      <c r="S2321" s="14">
        <f t="shared" si="110"/>
        <v>41623.082002314812</v>
      </c>
    </row>
    <row r="2322" spans="1:19" ht="58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8326</v>
      </c>
      <c r="P2322" t="s">
        <v>8330</v>
      </c>
      <c r="Q2322">
        <f t="shared" si="108"/>
        <v>61.04</v>
      </c>
      <c r="R2322" s="14">
        <f t="shared" si="109"/>
        <v>41696.817129629628</v>
      </c>
      <c r="S2322" s="14">
        <f t="shared" si="110"/>
        <v>41731.775462962964</v>
      </c>
    </row>
    <row r="2323" spans="1:19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8337</v>
      </c>
      <c r="P2323" t="s">
        <v>8353</v>
      </c>
      <c r="Q2323">
        <f t="shared" si="108"/>
        <v>64.53</v>
      </c>
      <c r="R2323" s="14">
        <f t="shared" si="109"/>
        <v>42799.260428240741</v>
      </c>
      <c r="S2323" s="14">
        <f t="shared" si="110"/>
        <v>42829.21876157407</v>
      </c>
    </row>
    <row r="2324" spans="1:19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8337</v>
      </c>
      <c r="P2324" t="s">
        <v>8353</v>
      </c>
      <c r="Q2324">
        <f t="shared" si="108"/>
        <v>21.25</v>
      </c>
      <c r="R2324" s="14">
        <f t="shared" si="109"/>
        <v>42804.895474537043</v>
      </c>
      <c r="S2324" s="14">
        <f t="shared" si="110"/>
        <v>42834.853807870371</v>
      </c>
    </row>
    <row r="2325" spans="1:19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8337</v>
      </c>
      <c r="P2325" t="s">
        <v>8353</v>
      </c>
      <c r="Q2325">
        <f t="shared" si="108"/>
        <v>30</v>
      </c>
      <c r="R2325" s="14">
        <f t="shared" si="109"/>
        <v>42807.755173611105</v>
      </c>
      <c r="S2325" s="14">
        <f t="shared" si="110"/>
        <v>42814.755173611105</v>
      </c>
    </row>
    <row r="2326" spans="1:19" ht="43.5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8337</v>
      </c>
      <c r="P2326" t="s">
        <v>8353</v>
      </c>
      <c r="Q2326">
        <f t="shared" si="108"/>
        <v>25.49</v>
      </c>
      <c r="R2326" s="14">
        <f t="shared" si="109"/>
        <v>42790.885243055556</v>
      </c>
      <c r="S2326" s="14">
        <f t="shared" si="110"/>
        <v>42820.843576388885</v>
      </c>
    </row>
    <row r="2327" spans="1:19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8337</v>
      </c>
      <c r="P2327" t="s">
        <v>8353</v>
      </c>
      <c r="Q2327">
        <f t="shared" si="108"/>
        <v>11.43</v>
      </c>
      <c r="R2327" s="14">
        <f t="shared" si="109"/>
        <v>42794.022349537037</v>
      </c>
      <c r="S2327" s="14">
        <f t="shared" si="110"/>
        <v>42823.980682870373</v>
      </c>
    </row>
    <row r="2328" spans="1:19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8337</v>
      </c>
      <c r="P2328" t="s">
        <v>8353</v>
      </c>
      <c r="Q2328">
        <f t="shared" si="108"/>
        <v>108</v>
      </c>
      <c r="R2328" s="14">
        <f t="shared" si="109"/>
        <v>42804.034120370372</v>
      </c>
      <c r="S2328" s="14">
        <f t="shared" si="110"/>
        <v>42855.708333333328</v>
      </c>
    </row>
    <row r="2329" spans="1:19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8337</v>
      </c>
      <c r="P2329" t="s">
        <v>8353</v>
      </c>
      <c r="Q2329">
        <f t="shared" si="108"/>
        <v>54.88</v>
      </c>
      <c r="R2329" s="14">
        <f t="shared" si="109"/>
        <v>41842.917129629634</v>
      </c>
      <c r="S2329" s="14">
        <f t="shared" si="110"/>
        <v>41877.917129629634</v>
      </c>
    </row>
    <row r="2330" spans="1:19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8337</v>
      </c>
      <c r="P2330" t="s">
        <v>8353</v>
      </c>
      <c r="Q2330">
        <f t="shared" si="108"/>
        <v>47.38</v>
      </c>
      <c r="R2330" s="14">
        <f t="shared" si="109"/>
        <v>42139.781678240746</v>
      </c>
      <c r="S2330" s="14">
        <f t="shared" si="110"/>
        <v>42169.781678240746</v>
      </c>
    </row>
    <row r="2331" spans="1:19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8337</v>
      </c>
      <c r="P2331" t="s">
        <v>8353</v>
      </c>
      <c r="Q2331">
        <f t="shared" si="108"/>
        <v>211.84</v>
      </c>
      <c r="R2331" s="14">
        <f t="shared" si="109"/>
        <v>41807.624374999999</v>
      </c>
      <c r="S2331" s="14">
        <f t="shared" si="110"/>
        <v>41837.624374999999</v>
      </c>
    </row>
    <row r="2332" spans="1:19" ht="58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8337</v>
      </c>
      <c r="P2332" t="s">
        <v>8353</v>
      </c>
      <c r="Q2332">
        <f t="shared" si="108"/>
        <v>219.93</v>
      </c>
      <c r="R2332" s="14">
        <f t="shared" si="109"/>
        <v>42332.89980324074</v>
      </c>
      <c r="S2332" s="14">
        <f t="shared" si="110"/>
        <v>42363</v>
      </c>
    </row>
    <row r="2333" spans="1:19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8337</v>
      </c>
      <c r="P2333" t="s">
        <v>8353</v>
      </c>
      <c r="Q2333">
        <f t="shared" si="108"/>
        <v>40.799999999999997</v>
      </c>
      <c r="R2333" s="14">
        <f t="shared" si="109"/>
        <v>41839.005671296298</v>
      </c>
      <c r="S2333" s="14">
        <f t="shared" si="110"/>
        <v>41869.005671296298</v>
      </c>
    </row>
    <row r="2334" spans="1:19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8337</v>
      </c>
      <c r="P2334" t="s">
        <v>8353</v>
      </c>
      <c r="Q2334">
        <f t="shared" si="108"/>
        <v>75.5</v>
      </c>
      <c r="R2334" s="14">
        <f t="shared" si="109"/>
        <v>42011.628136574072</v>
      </c>
      <c r="S2334" s="14">
        <f t="shared" si="110"/>
        <v>42041.628136574072</v>
      </c>
    </row>
    <row r="2335" spans="1:19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8337</v>
      </c>
      <c r="P2335" t="s">
        <v>8353</v>
      </c>
      <c r="Q2335">
        <f t="shared" si="108"/>
        <v>13.54</v>
      </c>
      <c r="R2335" s="14">
        <f t="shared" si="109"/>
        <v>41767.650347222225</v>
      </c>
      <c r="S2335" s="14">
        <f t="shared" si="110"/>
        <v>41788.743055555555</v>
      </c>
    </row>
    <row r="2336" spans="1:19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8337</v>
      </c>
      <c r="P2336" t="s">
        <v>8353</v>
      </c>
      <c r="Q2336">
        <f t="shared" si="108"/>
        <v>60.87</v>
      </c>
      <c r="R2336" s="14">
        <f t="shared" si="109"/>
        <v>41918.670115740737</v>
      </c>
      <c r="S2336" s="14">
        <f t="shared" si="110"/>
        <v>41948.731944444444</v>
      </c>
    </row>
    <row r="2337" spans="1:19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8337</v>
      </c>
      <c r="P2337" t="s">
        <v>8353</v>
      </c>
      <c r="Q2337">
        <f t="shared" si="108"/>
        <v>115.69</v>
      </c>
      <c r="R2337" s="14">
        <f t="shared" si="109"/>
        <v>41771.572256944448</v>
      </c>
      <c r="S2337" s="14">
        <f t="shared" si="110"/>
        <v>41801.572256944448</v>
      </c>
    </row>
    <row r="2338" spans="1:19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8337</v>
      </c>
      <c r="P2338" t="s">
        <v>8353</v>
      </c>
      <c r="Q2338">
        <f t="shared" si="108"/>
        <v>48.1</v>
      </c>
      <c r="R2338" s="14">
        <f t="shared" si="109"/>
        <v>41666.924710648149</v>
      </c>
      <c r="S2338" s="14">
        <f t="shared" si="110"/>
        <v>41706.924710648149</v>
      </c>
    </row>
    <row r="2339" spans="1:19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8337</v>
      </c>
      <c r="P2339" t="s">
        <v>8353</v>
      </c>
      <c r="Q2339">
        <f t="shared" si="108"/>
        <v>74.180000000000007</v>
      </c>
      <c r="R2339" s="14">
        <f t="shared" si="109"/>
        <v>41786.640543981484</v>
      </c>
      <c r="S2339" s="14">
        <f t="shared" si="110"/>
        <v>41816.640543981484</v>
      </c>
    </row>
    <row r="2340" spans="1:19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8337</v>
      </c>
      <c r="P2340" t="s">
        <v>8353</v>
      </c>
      <c r="Q2340">
        <f t="shared" si="108"/>
        <v>123.35</v>
      </c>
      <c r="R2340" s="14">
        <f t="shared" si="109"/>
        <v>41789.896805555552</v>
      </c>
      <c r="S2340" s="14">
        <f t="shared" si="110"/>
        <v>41819.896805555552</v>
      </c>
    </row>
    <row r="2341" spans="1:19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8337</v>
      </c>
      <c r="P2341" t="s">
        <v>8353</v>
      </c>
      <c r="Q2341">
        <f t="shared" si="108"/>
        <v>66.62</v>
      </c>
      <c r="R2341" s="14">
        <f t="shared" si="109"/>
        <v>42692.79987268518</v>
      </c>
      <c r="S2341" s="14">
        <f t="shared" si="110"/>
        <v>42723.332638888889</v>
      </c>
    </row>
    <row r="2342" spans="1:19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8337</v>
      </c>
      <c r="P2342" t="s">
        <v>8353</v>
      </c>
      <c r="Q2342">
        <f t="shared" si="108"/>
        <v>104.99</v>
      </c>
      <c r="R2342" s="14">
        <f t="shared" si="109"/>
        <v>42643.642800925925</v>
      </c>
      <c r="S2342" s="14">
        <f t="shared" si="110"/>
        <v>42673.642800925925</v>
      </c>
    </row>
    <row r="2343" spans="1:19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8320</v>
      </c>
      <c r="P2343" t="s">
        <v>8321</v>
      </c>
      <c r="Q2343">
        <f t="shared" si="108"/>
        <v>0</v>
      </c>
      <c r="R2343" s="14">
        <f t="shared" si="109"/>
        <v>42167.813703703709</v>
      </c>
      <c r="S2343" s="14">
        <f t="shared" si="110"/>
        <v>42197.813703703709</v>
      </c>
    </row>
    <row r="2344" spans="1:19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8320</v>
      </c>
      <c r="P2344" t="s">
        <v>8321</v>
      </c>
      <c r="Q2344">
        <f t="shared" si="108"/>
        <v>0</v>
      </c>
      <c r="R2344" s="14">
        <f t="shared" si="109"/>
        <v>41897.702199074076</v>
      </c>
      <c r="S2344" s="14">
        <f t="shared" si="110"/>
        <v>41918.208333333336</v>
      </c>
    </row>
    <row r="2345" spans="1:19" ht="58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8320</v>
      </c>
      <c r="P2345" t="s">
        <v>8321</v>
      </c>
      <c r="Q2345">
        <f t="shared" si="108"/>
        <v>300</v>
      </c>
      <c r="R2345" s="14">
        <f t="shared" si="109"/>
        <v>42327.825289351851</v>
      </c>
      <c r="S2345" s="14">
        <f t="shared" si="110"/>
        <v>42377.82430555555</v>
      </c>
    </row>
    <row r="2346" spans="1:19" ht="58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8320</v>
      </c>
      <c r="P2346" t="s">
        <v>8321</v>
      </c>
      <c r="Q2346">
        <f t="shared" si="108"/>
        <v>1</v>
      </c>
      <c r="R2346" s="14">
        <f t="shared" si="109"/>
        <v>42515.727650462963</v>
      </c>
      <c r="S2346" s="14">
        <f t="shared" si="110"/>
        <v>42545.727650462963</v>
      </c>
    </row>
    <row r="2347" spans="1:19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8320</v>
      </c>
      <c r="P2347" t="s">
        <v>8321</v>
      </c>
      <c r="Q2347">
        <f t="shared" si="108"/>
        <v>0</v>
      </c>
      <c r="R2347" s="14">
        <f t="shared" si="109"/>
        <v>42060.001805555556</v>
      </c>
      <c r="S2347" s="14">
        <f t="shared" si="110"/>
        <v>42094.985416666663</v>
      </c>
    </row>
    <row r="2348" spans="1:19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8320</v>
      </c>
      <c r="P2348" t="s">
        <v>8321</v>
      </c>
      <c r="Q2348">
        <f t="shared" si="108"/>
        <v>13</v>
      </c>
      <c r="R2348" s="14">
        <f t="shared" si="109"/>
        <v>42615.79896990741</v>
      </c>
      <c r="S2348" s="14">
        <f t="shared" si="110"/>
        <v>42660.79896990741</v>
      </c>
    </row>
    <row r="2349" spans="1:19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8320</v>
      </c>
      <c r="P2349" t="s">
        <v>8321</v>
      </c>
      <c r="Q2349">
        <f t="shared" si="108"/>
        <v>15</v>
      </c>
      <c r="R2349" s="14">
        <f t="shared" si="109"/>
        <v>42577.607361111113</v>
      </c>
      <c r="S2349" s="14">
        <f t="shared" si="110"/>
        <v>42607.607361111113</v>
      </c>
    </row>
    <row r="2350" spans="1:19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8320</v>
      </c>
      <c r="P2350" t="s">
        <v>8321</v>
      </c>
      <c r="Q2350">
        <f t="shared" si="108"/>
        <v>54</v>
      </c>
      <c r="R2350" s="14">
        <f t="shared" si="109"/>
        <v>42360.932152777779</v>
      </c>
      <c r="S2350" s="14">
        <f t="shared" si="110"/>
        <v>42420.932152777779</v>
      </c>
    </row>
    <row r="2351" spans="1:19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8320</v>
      </c>
      <c r="P2351" t="s">
        <v>8321</v>
      </c>
      <c r="Q2351">
        <f t="shared" si="108"/>
        <v>0</v>
      </c>
      <c r="R2351" s="14">
        <f t="shared" si="109"/>
        <v>42198.775787037041</v>
      </c>
      <c r="S2351" s="14">
        <f t="shared" si="110"/>
        <v>42227.775787037041</v>
      </c>
    </row>
    <row r="2352" spans="1:19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8320</v>
      </c>
      <c r="P2352" t="s">
        <v>8321</v>
      </c>
      <c r="Q2352">
        <f t="shared" si="108"/>
        <v>0</v>
      </c>
      <c r="R2352" s="14">
        <f t="shared" si="109"/>
        <v>42708.842245370368</v>
      </c>
      <c r="S2352" s="14">
        <f t="shared" si="110"/>
        <v>42738.842245370368</v>
      </c>
    </row>
    <row r="2353" spans="1:19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8320</v>
      </c>
      <c r="P2353" t="s">
        <v>8321</v>
      </c>
      <c r="Q2353">
        <f t="shared" si="108"/>
        <v>15.43</v>
      </c>
      <c r="R2353" s="14">
        <f t="shared" si="109"/>
        <v>42094.101145833338</v>
      </c>
      <c r="S2353" s="14">
        <f t="shared" si="110"/>
        <v>42124.101145833338</v>
      </c>
    </row>
    <row r="2354" spans="1:19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8320</v>
      </c>
      <c r="P2354" t="s">
        <v>8321</v>
      </c>
      <c r="Q2354">
        <f t="shared" si="108"/>
        <v>0</v>
      </c>
      <c r="R2354" s="14">
        <f t="shared" si="109"/>
        <v>42101.633703703701</v>
      </c>
      <c r="S2354" s="14">
        <f t="shared" si="110"/>
        <v>42161.633703703701</v>
      </c>
    </row>
    <row r="2355" spans="1:19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8320</v>
      </c>
      <c r="P2355" t="s">
        <v>8321</v>
      </c>
      <c r="Q2355">
        <f t="shared" si="108"/>
        <v>0</v>
      </c>
      <c r="R2355" s="14">
        <f t="shared" si="109"/>
        <v>42103.676180555558</v>
      </c>
      <c r="S2355" s="14">
        <f t="shared" si="110"/>
        <v>42115.676180555558</v>
      </c>
    </row>
    <row r="2356" spans="1:19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8320</v>
      </c>
      <c r="P2356" t="s">
        <v>8321</v>
      </c>
      <c r="Q2356">
        <f t="shared" si="108"/>
        <v>25</v>
      </c>
      <c r="R2356" s="14">
        <f t="shared" si="109"/>
        <v>41954.722916666666</v>
      </c>
      <c r="S2356" s="14">
        <f t="shared" si="110"/>
        <v>42014.722916666666</v>
      </c>
    </row>
    <row r="2357" spans="1:19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8320</v>
      </c>
      <c r="P2357" t="s">
        <v>8321</v>
      </c>
      <c r="Q2357">
        <f t="shared" si="108"/>
        <v>27.5</v>
      </c>
      <c r="R2357" s="14">
        <f t="shared" si="109"/>
        <v>42096.918240740735</v>
      </c>
      <c r="S2357" s="14">
        <f t="shared" si="110"/>
        <v>42126.918240740735</v>
      </c>
    </row>
    <row r="2358" spans="1:19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8320</v>
      </c>
      <c r="P2358" t="s">
        <v>8321</v>
      </c>
      <c r="Q2358">
        <f t="shared" si="108"/>
        <v>0</v>
      </c>
      <c r="R2358" s="14">
        <f t="shared" si="109"/>
        <v>42130.78361111111</v>
      </c>
      <c r="S2358" s="14">
        <f t="shared" si="110"/>
        <v>42160.78361111111</v>
      </c>
    </row>
    <row r="2359" spans="1:19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8320</v>
      </c>
      <c r="P2359" t="s">
        <v>8321</v>
      </c>
      <c r="Q2359">
        <f t="shared" si="108"/>
        <v>0</v>
      </c>
      <c r="R2359" s="14">
        <f t="shared" si="109"/>
        <v>42264.620115740734</v>
      </c>
      <c r="S2359" s="14">
        <f t="shared" si="110"/>
        <v>42294.620115740734</v>
      </c>
    </row>
    <row r="2360" spans="1:19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8320</v>
      </c>
      <c r="P2360" t="s">
        <v>8321</v>
      </c>
      <c r="Q2360">
        <f t="shared" si="108"/>
        <v>0</v>
      </c>
      <c r="R2360" s="14">
        <f t="shared" si="109"/>
        <v>41978.930972222224</v>
      </c>
      <c r="S2360" s="14">
        <f t="shared" si="110"/>
        <v>42035.027083333334</v>
      </c>
    </row>
    <row r="2361" spans="1:19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8320</v>
      </c>
      <c r="P2361" t="s">
        <v>8321</v>
      </c>
      <c r="Q2361">
        <f t="shared" si="108"/>
        <v>367</v>
      </c>
      <c r="R2361" s="14">
        <f t="shared" si="109"/>
        <v>42159.649583333332</v>
      </c>
      <c r="S2361" s="14">
        <f t="shared" si="110"/>
        <v>42219.649583333332</v>
      </c>
    </row>
    <row r="2362" spans="1:19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8320</v>
      </c>
      <c r="P2362" t="s">
        <v>8321</v>
      </c>
      <c r="Q2362">
        <f t="shared" si="108"/>
        <v>2</v>
      </c>
      <c r="R2362" s="14">
        <f t="shared" si="109"/>
        <v>42377.70694444445</v>
      </c>
      <c r="S2362" s="14">
        <f t="shared" si="110"/>
        <v>42407.70694444445</v>
      </c>
    </row>
    <row r="2363" spans="1:19" ht="58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8320</v>
      </c>
      <c r="P2363" t="s">
        <v>8321</v>
      </c>
      <c r="Q2363">
        <f t="shared" si="108"/>
        <v>0</v>
      </c>
      <c r="R2363" s="14">
        <f t="shared" si="109"/>
        <v>42466.858888888892</v>
      </c>
      <c r="S2363" s="14">
        <f t="shared" si="110"/>
        <v>42490.916666666672</v>
      </c>
    </row>
    <row r="2364" spans="1:19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8320</v>
      </c>
      <c r="P2364" t="s">
        <v>8321</v>
      </c>
      <c r="Q2364">
        <f t="shared" si="108"/>
        <v>60</v>
      </c>
      <c r="R2364" s="14">
        <f t="shared" si="109"/>
        <v>41954.688310185185</v>
      </c>
      <c r="S2364" s="14">
        <f t="shared" si="110"/>
        <v>41984.688310185185</v>
      </c>
    </row>
    <row r="2365" spans="1:19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8320</v>
      </c>
      <c r="P2365" t="s">
        <v>8321</v>
      </c>
      <c r="Q2365">
        <f t="shared" si="108"/>
        <v>0</v>
      </c>
      <c r="R2365" s="14">
        <f t="shared" si="109"/>
        <v>42322.011574074073</v>
      </c>
      <c r="S2365" s="14">
        <f t="shared" si="110"/>
        <v>42367.011574074073</v>
      </c>
    </row>
    <row r="2366" spans="1:19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8320</v>
      </c>
      <c r="P2366" t="s">
        <v>8321</v>
      </c>
      <c r="Q2366">
        <f t="shared" si="108"/>
        <v>0</v>
      </c>
      <c r="R2366" s="14">
        <f t="shared" si="109"/>
        <v>42248.934675925921</v>
      </c>
      <c r="S2366" s="14">
        <f t="shared" si="110"/>
        <v>42303.934675925921</v>
      </c>
    </row>
    <row r="2367" spans="1:19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8320</v>
      </c>
      <c r="P2367" t="s">
        <v>8321</v>
      </c>
      <c r="Q2367">
        <f t="shared" si="108"/>
        <v>0</v>
      </c>
      <c r="R2367" s="14">
        <f t="shared" si="109"/>
        <v>42346.736400462964</v>
      </c>
      <c r="S2367" s="14">
        <f t="shared" si="110"/>
        <v>42386.958333333328</v>
      </c>
    </row>
    <row r="2368" spans="1:19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8320</v>
      </c>
      <c r="P2368" t="s">
        <v>8321</v>
      </c>
      <c r="Q2368">
        <f t="shared" si="108"/>
        <v>97.41</v>
      </c>
      <c r="R2368" s="14">
        <f t="shared" si="109"/>
        <v>42268.531631944439</v>
      </c>
      <c r="S2368" s="14">
        <f t="shared" si="110"/>
        <v>42298.531631944439</v>
      </c>
    </row>
    <row r="2369" spans="1:19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8320</v>
      </c>
      <c r="P2369" t="s">
        <v>8321</v>
      </c>
      <c r="Q2369">
        <f t="shared" si="108"/>
        <v>47.86</v>
      </c>
      <c r="R2369" s="14">
        <f t="shared" si="109"/>
        <v>42425.970092592594</v>
      </c>
      <c r="S2369" s="14">
        <f t="shared" si="110"/>
        <v>42485.928425925929</v>
      </c>
    </row>
    <row r="2370" spans="1:19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8320</v>
      </c>
      <c r="P2370" t="s">
        <v>8321</v>
      </c>
      <c r="Q2370">
        <f t="shared" si="108"/>
        <v>50</v>
      </c>
      <c r="R2370" s="14">
        <f t="shared" si="109"/>
        <v>42063.721817129626</v>
      </c>
      <c r="S2370" s="14">
        <f t="shared" si="110"/>
        <v>42108.680150462969</v>
      </c>
    </row>
    <row r="2371" spans="1:19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8320</v>
      </c>
      <c r="P2371" t="s">
        <v>8321</v>
      </c>
      <c r="Q2371">
        <f t="shared" ref="Q2371:Q2434" si="111">IFERROR(ROUND(E2371/L2371,2),0)</f>
        <v>0</v>
      </c>
      <c r="R2371" s="14">
        <f t="shared" ref="R2371:R2434" si="112">(((J2371/60)/60)/24)+DATE(1970,1,1)</f>
        <v>42380.812627314815</v>
      </c>
      <c r="S2371" s="14">
        <f t="shared" ref="S2371:S2434" si="113">(((I2371/60)/60)/24)+DATE(1970,1,1)</f>
        <v>42410.812627314815</v>
      </c>
    </row>
    <row r="2372" spans="1:19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8320</v>
      </c>
      <c r="P2372" t="s">
        <v>8321</v>
      </c>
      <c r="Q2372">
        <f t="shared" si="111"/>
        <v>20.5</v>
      </c>
      <c r="R2372" s="14">
        <f t="shared" si="112"/>
        <v>41961.18913194444</v>
      </c>
      <c r="S2372" s="14">
        <f t="shared" si="113"/>
        <v>41991.18913194444</v>
      </c>
    </row>
    <row r="2373" spans="1:19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8320</v>
      </c>
      <c r="P2373" t="s">
        <v>8321</v>
      </c>
      <c r="Q2373">
        <f t="shared" si="111"/>
        <v>0</v>
      </c>
      <c r="R2373" s="14">
        <f t="shared" si="112"/>
        <v>42150.777731481481</v>
      </c>
      <c r="S2373" s="14">
        <f t="shared" si="113"/>
        <v>42180.777731481481</v>
      </c>
    </row>
    <row r="2374" spans="1:19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8320</v>
      </c>
      <c r="P2374" t="s">
        <v>8321</v>
      </c>
      <c r="Q2374">
        <f t="shared" si="111"/>
        <v>30</v>
      </c>
      <c r="R2374" s="14">
        <f t="shared" si="112"/>
        <v>42088.069108796291</v>
      </c>
      <c r="S2374" s="14">
        <f t="shared" si="113"/>
        <v>42118.069108796291</v>
      </c>
    </row>
    <row r="2375" spans="1:19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8320</v>
      </c>
      <c r="P2375" t="s">
        <v>8321</v>
      </c>
      <c r="Q2375">
        <f t="shared" si="111"/>
        <v>50</v>
      </c>
      <c r="R2375" s="14">
        <f t="shared" si="112"/>
        <v>42215.662314814821</v>
      </c>
      <c r="S2375" s="14">
        <f t="shared" si="113"/>
        <v>42245.662314814821</v>
      </c>
    </row>
    <row r="2376" spans="1:19" ht="58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8320</v>
      </c>
      <c r="P2376" t="s">
        <v>8321</v>
      </c>
      <c r="Q2376">
        <f t="shared" si="111"/>
        <v>10</v>
      </c>
      <c r="R2376" s="14">
        <f t="shared" si="112"/>
        <v>42017.843287037031</v>
      </c>
      <c r="S2376" s="14">
        <f t="shared" si="113"/>
        <v>42047.843287037031</v>
      </c>
    </row>
    <row r="2377" spans="1:19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8320</v>
      </c>
      <c r="P2377" t="s">
        <v>8321</v>
      </c>
      <c r="Q2377">
        <f t="shared" si="111"/>
        <v>0</v>
      </c>
      <c r="R2377" s="14">
        <f t="shared" si="112"/>
        <v>42592.836076388892</v>
      </c>
      <c r="S2377" s="14">
        <f t="shared" si="113"/>
        <v>42622.836076388892</v>
      </c>
    </row>
    <row r="2378" spans="1:19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8320</v>
      </c>
      <c r="P2378" t="s">
        <v>8321</v>
      </c>
      <c r="Q2378">
        <f t="shared" si="111"/>
        <v>81.58</v>
      </c>
      <c r="R2378" s="14">
        <f t="shared" si="112"/>
        <v>42318.925532407404</v>
      </c>
      <c r="S2378" s="14">
        <f t="shared" si="113"/>
        <v>42348.925532407404</v>
      </c>
    </row>
    <row r="2379" spans="1:19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8320</v>
      </c>
      <c r="P2379" t="s">
        <v>8321</v>
      </c>
      <c r="Q2379">
        <f t="shared" si="111"/>
        <v>0</v>
      </c>
      <c r="R2379" s="14">
        <f t="shared" si="112"/>
        <v>42669.870173611111</v>
      </c>
      <c r="S2379" s="14">
        <f t="shared" si="113"/>
        <v>42699.911840277782</v>
      </c>
    </row>
    <row r="2380" spans="1:19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8320</v>
      </c>
      <c r="P2380" t="s">
        <v>8321</v>
      </c>
      <c r="Q2380">
        <f t="shared" si="111"/>
        <v>0</v>
      </c>
      <c r="R2380" s="14">
        <f t="shared" si="112"/>
        <v>42213.013078703705</v>
      </c>
      <c r="S2380" s="14">
        <f t="shared" si="113"/>
        <v>42242.013078703705</v>
      </c>
    </row>
    <row r="2381" spans="1:19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8320</v>
      </c>
      <c r="P2381" t="s">
        <v>8321</v>
      </c>
      <c r="Q2381">
        <f t="shared" si="111"/>
        <v>0</v>
      </c>
      <c r="R2381" s="14">
        <f t="shared" si="112"/>
        <v>42237.016388888893</v>
      </c>
      <c r="S2381" s="14">
        <f t="shared" si="113"/>
        <v>42282.016388888893</v>
      </c>
    </row>
    <row r="2382" spans="1:19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8320</v>
      </c>
      <c r="P2382" t="s">
        <v>8321</v>
      </c>
      <c r="Q2382">
        <f t="shared" si="111"/>
        <v>18.329999999999998</v>
      </c>
      <c r="R2382" s="14">
        <f t="shared" si="112"/>
        <v>42248.793310185181</v>
      </c>
      <c r="S2382" s="14">
        <f t="shared" si="113"/>
        <v>42278.793310185181</v>
      </c>
    </row>
    <row r="2383" spans="1:19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8320</v>
      </c>
      <c r="P2383" t="s">
        <v>8321</v>
      </c>
      <c r="Q2383">
        <f t="shared" si="111"/>
        <v>224.43</v>
      </c>
      <c r="R2383" s="14">
        <f t="shared" si="112"/>
        <v>42074.935740740737</v>
      </c>
      <c r="S2383" s="14">
        <f t="shared" si="113"/>
        <v>42104.935740740737</v>
      </c>
    </row>
    <row r="2384" spans="1:19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8320</v>
      </c>
      <c r="P2384" t="s">
        <v>8321</v>
      </c>
      <c r="Q2384">
        <f t="shared" si="111"/>
        <v>37.5</v>
      </c>
      <c r="R2384" s="14">
        <f t="shared" si="112"/>
        <v>42195.187534722223</v>
      </c>
      <c r="S2384" s="14">
        <f t="shared" si="113"/>
        <v>42220.187534722223</v>
      </c>
    </row>
    <row r="2385" spans="1:19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8320</v>
      </c>
      <c r="P2385" t="s">
        <v>8321</v>
      </c>
      <c r="Q2385">
        <f t="shared" si="111"/>
        <v>145</v>
      </c>
      <c r="R2385" s="14">
        <f t="shared" si="112"/>
        <v>42027.056793981479</v>
      </c>
      <c r="S2385" s="14">
        <f t="shared" si="113"/>
        <v>42057.056793981479</v>
      </c>
    </row>
    <row r="2386" spans="1:19" ht="58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8320</v>
      </c>
      <c r="P2386" t="s">
        <v>8321</v>
      </c>
      <c r="Q2386">
        <f t="shared" si="111"/>
        <v>1</v>
      </c>
      <c r="R2386" s="14">
        <f t="shared" si="112"/>
        <v>41927.067627314813</v>
      </c>
      <c r="S2386" s="14">
        <f t="shared" si="113"/>
        <v>41957.109293981484</v>
      </c>
    </row>
    <row r="2387" spans="1:19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8320</v>
      </c>
      <c r="P2387" t="s">
        <v>8321</v>
      </c>
      <c r="Q2387">
        <f t="shared" si="111"/>
        <v>112.57</v>
      </c>
      <c r="R2387" s="14">
        <f t="shared" si="112"/>
        <v>42191.70175925926</v>
      </c>
      <c r="S2387" s="14">
        <f t="shared" si="113"/>
        <v>42221.70175925926</v>
      </c>
    </row>
    <row r="2388" spans="1:19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8320</v>
      </c>
      <c r="P2388" t="s">
        <v>8321</v>
      </c>
      <c r="Q2388">
        <f t="shared" si="111"/>
        <v>0</v>
      </c>
      <c r="R2388" s="14">
        <f t="shared" si="112"/>
        <v>41954.838240740741</v>
      </c>
      <c r="S2388" s="14">
        <f t="shared" si="113"/>
        <v>42014.838240740741</v>
      </c>
    </row>
    <row r="2389" spans="1:19" ht="58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8320</v>
      </c>
      <c r="P2389" t="s">
        <v>8321</v>
      </c>
      <c r="Q2389">
        <f t="shared" si="111"/>
        <v>342</v>
      </c>
      <c r="R2389" s="14">
        <f t="shared" si="112"/>
        <v>42528.626620370371</v>
      </c>
      <c r="S2389" s="14">
        <f t="shared" si="113"/>
        <v>42573.626620370371</v>
      </c>
    </row>
    <row r="2390" spans="1:19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8320</v>
      </c>
      <c r="P2390" t="s">
        <v>8321</v>
      </c>
      <c r="Q2390">
        <f t="shared" si="111"/>
        <v>57.88</v>
      </c>
      <c r="R2390" s="14">
        <f t="shared" si="112"/>
        <v>41989.853692129633</v>
      </c>
      <c r="S2390" s="14">
        <f t="shared" si="113"/>
        <v>42019.811805555553</v>
      </c>
    </row>
    <row r="2391" spans="1:19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8320</v>
      </c>
      <c r="P2391" t="s">
        <v>8321</v>
      </c>
      <c r="Q2391">
        <f t="shared" si="111"/>
        <v>30</v>
      </c>
      <c r="R2391" s="14">
        <f t="shared" si="112"/>
        <v>42179.653379629628</v>
      </c>
      <c r="S2391" s="14">
        <f t="shared" si="113"/>
        <v>42210.915972222225</v>
      </c>
    </row>
    <row r="2392" spans="1:19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8320</v>
      </c>
      <c r="P2392" t="s">
        <v>8321</v>
      </c>
      <c r="Q2392">
        <f t="shared" si="111"/>
        <v>0</v>
      </c>
      <c r="R2392" s="14">
        <f t="shared" si="112"/>
        <v>41968.262314814812</v>
      </c>
      <c r="S2392" s="14">
        <f t="shared" si="113"/>
        <v>42008.262314814812</v>
      </c>
    </row>
    <row r="2393" spans="1:19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8320</v>
      </c>
      <c r="P2393" t="s">
        <v>8321</v>
      </c>
      <c r="Q2393">
        <f t="shared" si="111"/>
        <v>25</v>
      </c>
      <c r="R2393" s="14">
        <f t="shared" si="112"/>
        <v>42064.794490740736</v>
      </c>
      <c r="S2393" s="14">
        <f t="shared" si="113"/>
        <v>42094.752824074079</v>
      </c>
    </row>
    <row r="2394" spans="1:19" ht="58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8320</v>
      </c>
      <c r="P2394" t="s">
        <v>8321</v>
      </c>
      <c r="Q2394">
        <f t="shared" si="111"/>
        <v>0</v>
      </c>
      <c r="R2394" s="14">
        <f t="shared" si="112"/>
        <v>42276.120636574073</v>
      </c>
      <c r="S2394" s="14">
        <f t="shared" si="113"/>
        <v>42306.120636574073</v>
      </c>
    </row>
    <row r="2395" spans="1:19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8320</v>
      </c>
      <c r="P2395" t="s">
        <v>8321</v>
      </c>
      <c r="Q2395">
        <f t="shared" si="111"/>
        <v>50</v>
      </c>
      <c r="R2395" s="14">
        <f t="shared" si="112"/>
        <v>42194.648344907408</v>
      </c>
      <c r="S2395" s="14">
        <f t="shared" si="113"/>
        <v>42224.648344907408</v>
      </c>
    </row>
    <row r="2396" spans="1:19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8320</v>
      </c>
      <c r="P2396" t="s">
        <v>8321</v>
      </c>
      <c r="Q2396">
        <f t="shared" si="111"/>
        <v>1.5</v>
      </c>
      <c r="R2396" s="14">
        <f t="shared" si="112"/>
        <v>42031.362187499995</v>
      </c>
      <c r="S2396" s="14">
        <f t="shared" si="113"/>
        <v>42061.362187499995</v>
      </c>
    </row>
    <row r="2397" spans="1:19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8320</v>
      </c>
      <c r="P2397" t="s">
        <v>8321</v>
      </c>
      <c r="Q2397">
        <f t="shared" si="111"/>
        <v>0</v>
      </c>
      <c r="R2397" s="14">
        <f t="shared" si="112"/>
        <v>42717.121377314819</v>
      </c>
      <c r="S2397" s="14">
        <f t="shared" si="113"/>
        <v>42745.372916666667</v>
      </c>
    </row>
    <row r="2398" spans="1:19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8320</v>
      </c>
      <c r="P2398" t="s">
        <v>8321</v>
      </c>
      <c r="Q2398">
        <f t="shared" si="111"/>
        <v>10</v>
      </c>
      <c r="R2398" s="14">
        <f t="shared" si="112"/>
        <v>42262.849050925928</v>
      </c>
      <c r="S2398" s="14">
        <f t="shared" si="113"/>
        <v>42292.849050925928</v>
      </c>
    </row>
    <row r="2399" spans="1:19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8320</v>
      </c>
      <c r="P2399" t="s">
        <v>8321</v>
      </c>
      <c r="Q2399">
        <f t="shared" si="111"/>
        <v>0</v>
      </c>
      <c r="R2399" s="14">
        <f t="shared" si="112"/>
        <v>41976.88490740741</v>
      </c>
      <c r="S2399" s="14">
        <f t="shared" si="113"/>
        <v>42006.88490740741</v>
      </c>
    </row>
    <row r="2400" spans="1:19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8320</v>
      </c>
      <c r="P2400" t="s">
        <v>8321</v>
      </c>
      <c r="Q2400">
        <f t="shared" si="111"/>
        <v>0</v>
      </c>
      <c r="R2400" s="14">
        <f t="shared" si="112"/>
        <v>42157.916481481487</v>
      </c>
      <c r="S2400" s="14">
        <f t="shared" si="113"/>
        <v>42187.916481481487</v>
      </c>
    </row>
    <row r="2401" spans="1:19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8320</v>
      </c>
      <c r="P2401" t="s">
        <v>8321</v>
      </c>
      <c r="Q2401">
        <f t="shared" si="111"/>
        <v>0</v>
      </c>
      <c r="R2401" s="14">
        <f t="shared" si="112"/>
        <v>41956.853078703702</v>
      </c>
      <c r="S2401" s="14">
        <f t="shared" si="113"/>
        <v>41991.853078703702</v>
      </c>
    </row>
    <row r="2402" spans="1:19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8320</v>
      </c>
      <c r="P2402" t="s">
        <v>8321</v>
      </c>
      <c r="Q2402">
        <f t="shared" si="111"/>
        <v>0</v>
      </c>
      <c r="R2402" s="14">
        <f t="shared" si="112"/>
        <v>42444.268101851849</v>
      </c>
      <c r="S2402" s="14">
        <f t="shared" si="113"/>
        <v>42474.268101851849</v>
      </c>
    </row>
    <row r="2403" spans="1:19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8337</v>
      </c>
      <c r="P2403" t="s">
        <v>8338</v>
      </c>
      <c r="Q2403">
        <f t="shared" si="111"/>
        <v>22.33</v>
      </c>
      <c r="R2403" s="14">
        <f t="shared" si="112"/>
        <v>42374.822870370372</v>
      </c>
      <c r="S2403" s="14">
        <f t="shared" si="113"/>
        <v>42434.822870370372</v>
      </c>
    </row>
    <row r="2404" spans="1:19" ht="29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8337</v>
      </c>
      <c r="P2404" t="s">
        <v>8338</v>
      </c>
      <c r="Q2404">
        <f t="shared" si="111"/>
        <v>52</v>
      </c>
      <c r="R2404" s="14">
        <f t="shared" si="112"/>
        <v>42107.679756944446</v>
      </c>
      <c r="S2404" s="14">
        <f t="shared" si="113"/>
        <v>42137.679756944446</v>
      </c>
    </row>
    <row r="2405" spans="1:19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8337</v>
      </c>
      <c r="P2405" t="s">
        <v>8338</v>
      </c>
      <c r="Q2405">
        <f t="shared" si="111"/>
        <v>16.829999999999998</v>
      </c>
      <c r="R2405" s="14">
        <f t="shared" si="112"/>
        <v>42399.882615740738</v>
      </c>
      <c r="S2405" s="14">
        <f t="shared" si="113"/>
        <v>42459.840949074074</v>
      </c>
    </row>
    <row r="2406" spans="1:19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8337</v>
      </c>
      <c r="P2406" t="s">
        <v>8338</v>
      </c>
      <c r="Q2406">
        <f t="shared" si="111"/>
        <v>0</v>
      </c>
      <c r="R2406" s="14">
        <f t="shared" si="112"/>
        <v>42342.03943287037</v>
      </c>
      <c r="S2406" s="14">
        <f t="shared" si="113"/>
        <v>42372.03943287037</v>
      </c>
    </row>
    <row r="2407" spans="1:19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8337</v>
      </c>
      <c r="P2407" t="s">
        <v>8338</v>
      </c>
      <c r="Q2407">
        <f t="shared" si="111"/>
        <v>56.3</v>
      </c>
      <c r="R2407" s="14">
        <f t="shared" si="112"/>
        <v>42595.585358796292</v>
      </c>
      <c r="S2407" s="14">
        <f t="shared" si="113"/>
        <v>42616.585358796292</v>
      </c>
    </row>
    <row r="2408" spans="1:19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8337</v>
      </c>
      <c r="P2408" t="s">
        <v>8338</v>
      </c>
      <c r="Q2408">
        <f t="shared" si="111"/>
        <v>84.06</v>
      </c>
      <c r="R2408" s="14">
        <f t="shared" si="112"/>
        <v>41983.110995370371</v>
      </c>
      <c r="S2408" s="14">
        <f t="shared" si="113"/>
        <v>42023.110995370371</v>
      </c>
    </row>
    <row r="2409" spans="1:19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8337</v>
      </c>
      <c r="P2409" t="s">
        <v>8338</v>
      </c>
      <c r="Q2409">
        <f t="shared" si="111"/>
        <v>168.39</v>
      </c>
      <c r="R2409" s="14">
        <f t="shared" si="112"/>
        <v>42082.575555555552</v>
      </c>
      <c r="S2409" s="14">
        <f t="shared" si="113"/>
        <v>42105.25</v>
      </c>
    </row>
    <row r="2410" spans="1:19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8337</v>
      </c>
      <c r="P2410" t="s">
        <v>8338</v>
      </c>
      <c r="Q2410">
        <f t="shared" si="111"/>
        <v>15</v>
      </c>
      <c r="R2410" s="14">
        <f t="shared" si="112"/>
        <v>41919.140706018516</v>
      </c>
      <c r="S2410" s="14">
        <f t="shared" si="113"/>
        <v>41949.182372685187</v>
      </c>
    </row>
    <row r="2411" spans="1:19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8337</v>
      </c>
      <c r="P2411" t="s">
        <v>8338</v>
      </c>
      <c r="Q2411">
        <f t="shared" si="111"/>
        <v>76.67</v>
      </c>
      <c r="R2411" s="14">
        <f t="shared" si="112"/>
        <v>42204.875868055555</v>
      </c>
      <c r="S2411" s="14">
        <f t="shared" si="113"/>
        <v>42234.875868055555</v>
      </c>
    </row>
    <row r="2412" spans="1:19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8337</v>
      </c>
      <c r="P2412" t="s">
        <v>8338</v>
      </c>
      <c r="Q2412">
        <f t="shared" si="111"/>
        <v>0</v>
      </c>
      <c r="R2412" s="14">
        <f t="shared" si="112"/>
        <v>42224.408275462964</v>
      </c>
      <c r="S2412" s="14">
        <f t="shared" si="113"/>
        <v>42254.408275462964</v>
      </c>
    </row>
    <row r="2413" spans="1:19" ht="58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8337</v>
      </c>
      <c r="P2413" t="s">
        <v>8338</v>
      </c>
      <c r="Q2413">
        <f t="shared" si="111"/>
        <v>50.33</v>
      </c>
      <c r="R2413" s="14">
        <f t="shared" si="112"/>
        <v>42211.732430555552</v>
      </c>
      <c r="S2413" s="14">
        <f t="shared" si="113"/>
        <v>42241.732430555552</v>
      </c>
    </row>
    <row r="2414" spans="1:19" ht="58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8337</v>
      </c>
      <c r="P2414" t="s">
        <v>8338</v>
      </c>
      <c r="Q2414">
        <f t="shared" si="111"/>
        <v>0</v>
      </c>
      <c r="R2414" s="14">
        <f t="shared" si="112"/>
        <v>42655.736956018518</v>
      </c>
      <c r="S2414" s="14">
        <f t="shared" si="113"/>
        <v>42700.778622685189</v>
      </c>
    </row>
    <row r="2415" spans="1:19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8337</v>
      </c>
      <c r="P2415" t="s">
        <v>8338</v>
      </c>
      <c r="Q2415">
        <f t="shared" si="111"/>
        <v>8.33</v>
      </c>
      <c r="R2415" s="14">
        <f t="shared" si="112"/>
        <v>41760.10974537037</v>
      </c>
      <c r="S2415" s="14">
        <f t="shared" si="113"/>
        <v>41790.979166666664</v>
      </c>
    </row>
    <row r="2416" spans="1:19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8337</v>
      </c>
      <c r="P2416" t="s">
        <v>8338</v>
      </c>
      <c r="Q2416">
        <f t="shared" si="111"/>
        <v>35.380000000000003</v>
      </c>
      <c r="R2416" s="14">
        <f t="shared" si="112"/>
        <v>42198.695138888885</v>
      </c>
      <c r="S2416" s="14">
        <f t="shared" si="113"/>
        <v>42238.165972222225</v>
      </c>
    </row>
    <row r="2417" spans="1:19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8337</v>
      </c>
      <c r="P2417" t="s">
        <v>8338</v>
      </c>
      <c r="Q2417">
        <f t="shared" si="111"/>
        <v>55.83</v>
      </c>
      <c r="R2417" s="14">
        <f t="shared" si="112"/>
        <v>42536.862800925926</v>
      </c>
      <c r="S2417" s="14">
        <f t="shared" si="113"/>
        <v>42566.862800925926</v>
      </c>
    </row>
    <row r="2418" spans="1:19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8337</v>
      </c>
      <c r="P2418" t="s">
        <v>8338</v>
      </c>
      <c r="Q2418">
        <f t="shared" si="111"/>
        <v>5</v>
      </c>
      <c r="R2418" s="14">
        <f t="shared" si="112"/>
        <v>42019.737766203703</v>
      </c>
      <c r="S2418" s="14">
        <f t="shared" si="113"/>
        <v>42077.625</v>
      </c>
    </row>
    <row r="2419" spans="1:19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8337</v>
      </c>
      <c r="P2419" t="s">
        <v>8338</v>
      </c>
      <c r="Q2419">
        <f t="shared" si="111"/>
        <v>0</v>
      </c>
      <c r="R2419" s="14">
        <f t="shared" si="112"/>
        <v>41831.884108796294</v>
      </c>
      <c r="S2419" s="14">
        <f t="shared" si="113"/>
        <v>41861.884108796294</v>
      </c>
    </row>
    <row r="2420" spans="1:19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8337</v>
      </c>
      <c r="P2420" t="s">
        <v>8338</v>
      </c>
      <c r="Q2420">
        <f t="shared" si="111"/>
        <v>1</v>
      </c>
      <c r="R2420" s="14">
        <f t="shared" si="112"/>
        <v>42027.856990740736</v>
      </c>
      <c r="S2420" s="14">
        <f t="shared" si="113"/>
        <v>42087.815324074079</v>
      </c>
    </row>
    <row r="2421" spans="1:19" ht="58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8337</v>
      </c>
      <c r="P2421" t="s">
        <v>8338</v>
      </c>
      <c r="Q2421">
        <f t="shared" si="111"/>
        <v>0</v>
      </c>
      <c r="R2421" s="14">
        <f t="shared" si="112"/>
        <v>41993.738298611104</v>
      </c>
      <c r="S2421" s="14">
        <f t="shared" si="113"/>
        <v>42053.738298611104</v>
      </c>
    </row>
    <row r="2422" spans="1:19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8337</v>
      </c>
      <c r="P2422" t="s">
        <v>8338</v>
      </c>
      <c r="Q2422">
        <f t="shared" si="111"/>
        <v>69.47</v>
      </c>
      <c r="R2422" s="14">
        <f t="shared" si="112"/>
        <v>41893.028877314813</v>
      </c>
      <c r="S2422" s="14">
        <f t="shared" si="113"/>
        <v>41953.070543981477</v>
      </c>
    </row>
    <row r="2423" spans="1:19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8337</v>
      </c>
      <c r="P2423" t="s">
        <v>8338</v>
      </c>
      <c r="Q2423">
        <f t="shared" si="111"/>
        <v>1</v>
      </c>
      <c r="R2423" s="14">
        <f t="shared" si="112"/>
        <v>42026.687453703707</v>
      </c>
      <c r="S2423" s="14">
        <f t="shared" si="113"/>
        <v>42056.687453703707</v>
      </c>
    </row>
    <row r="2424" spans="1:19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8337</v>
      </c>
      <c r="P2424" t="s">
        <v>8338</v>
      </c>
      <c r="Q2424">
        <f t="shared" si="111"/>
        <v>1</v>
      </c>
      <c r="R2424" s="14">
        <f t="shared" si="112"/>
        <v>42044.724953703699</v>
      </c>
      <c r="S2424" s="14">
        <f t="shared" si="113"/>
        <v>42074.683287037042</v>
      </c>
    </row>
    <row r="2425" spans="1:19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8337</v>
      </c>
      <c r="P2425" t="s">
        <v>8338</v>
      </c>
      <c r="Q2425">
        <f t="shared" si="111"/>
        <v>8</v>
      </c>
      <c r="R2425" s="14">
        <f t="shared" si="112"/>
        <v>41974.704745370371</v>
      </c>
      <c r="S2425" s="14">
        <f t="shared" si="113"/>
        <v>42004.704745370371</v>
      </c>
    </row>
    <row r="2426" spans="1:19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8337</v>
      </c>
      <c r="P2426" t="s">
        <v>8338</v>
      </c>
      <c r="Q2426">
        <f t="shared" si="111"/>
        <v>34.44</v>
      </c>
      <c r="R2426" s="14">
        <f t="shared" si="112"/>
        <v>41909.892453703702</v>
      </c>
      <c r="S2426" s="14">
        <f t="shared" si="113"/>
        <v>41939.892453703702</v>
      </c>
    </row>
    <row r="2427" spans="1:19" ht="58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8337</v>
      </c>
      <c r="P2427" t="s">
        <v>8338</v>
      </c>
      <c r="Q2427">
        <f t="shared" si="111"/>
        <v>1</v>
      </c>
      <c r="R2427" s="14">
        <f t="shared" si="112"/>
        <v>42502.913761574076</v>
      </c>
      <c r="S2427" s="14">
        <f t="shared" si="113"/>
        <v>42517.919444444444</v>
      </c>
    </row>
    <row r="2428" spans="1:19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8337</v>
      </c>
      <c r="P2428" t="s">
        <v>8338</v>
      </c>
      <c r="Q2428">
        <f t="shared" si="111"/>
        <v>0</v>
      </c>
      <c r="R2428" s="14">
        <f t="shared" si="112"/>
        <v>42164.170046296291</v>
      </c>
      <c r="S2428" s="14">
        <f t="shared" si="113"/>
        <v>42224.170046296291</v>
      </c>
    </row>
    <row r="2429" spans="1:19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8337</v>
      </c>
      <c r="P2429" t="s">
        <v>8338</v>
      </c>
      <c r="Q2429">
        <f t="shared" si="111"/>
        <v>1</v>
      </c>
      <c r="R2429" s="14">
        <f t="shared" si="112"/>
        <v>42412.318668981476</v>
      </c>
      <c r="S2429" s="14">
        <f t="shared" si="113"/>
        <v>42452.277002314819</v>
      </c>
    </row>
    <row r="2430" spans="1:19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8337</v>
      </c>
      <c r="P2430" t="s">
        <v>8338</v>
      </c>
      <c r="Q2430">
        <f t="shared" si="111"/>
        <v>1</v>
      </c>
      <c r="R2430" s="14">
        <f t="shared" si="112"/>
        <v>42045.784155092595</v>
      </c>
      <c r="S2430" s="14">
        <f t="shared" si="113"/>
        <v>42075.742488425924</v>
      </c>
    </row>
    <row r="2431" spans="1:19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8337</v>
      </c>
      <c r="P2431" t="s">
        <v>8338</v>
      </c>
      <c r="Q2431">
        <f t="shared" si="111"/>
        <v>501.25</v>
      </c>
      <c r="R2431" s="14">
        <f t="shared" si="112"/>
        <v>42734.879236111112</v>
      </c>
      <c r="S2431" s="14">
        <f t="shared" si="113"/>
        <v>42771.697222222225</v>
      </c>
    </row>
    <row r="2432" spans="1:19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8337</v>
      </c>
      <c r="P2432" t="s">
        <v>8338</v>
      </c>
      <c r="Q2432">
        <f t="shared" si="111"/>
        <v>10.5</v>
      </c>
      <c r="R2432" s="14">
        <f t="shared" si="112"/>
        <v>42382.130833333329</v>
      </c>
      <c r="S2432" s="14">
        <f t="shared" si="113"/>
        <v>42412.130833333329</v>
      </c>
    </row>
    <row r="2433" spans="1:19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8337</v>
      </c>
      <c r="P2433" t="s">
        <v>8338</v>
      </c>
      <c r="Q2433">
        <f t="shared" si="111"/>
        <v>1</v>
      </c>
      <c r="R2433" s="14">
        <f t="shared" si="112"/>
        <v>42489.099687499998</v>
      </c>
      <c r="S2433" s="14">
        <f t="shared" si="113"/>
        <v>42549.099687499998</v>
      </c>
    </row>
    <row r="2434" spans="1:19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8337</v>
      </c>
      <c r="P2434" t="s">
        <v>8338</v>
      </c>
      <c r="Q2434">
        <f t="shared" si="111"/>
        <v>1</v>
      </c>
      <c r="R2434" s="14">
        <f t="shared" si="112"/>
        <v>42041.218715277777</v>
      </c>
      <c r="S2434" s="14">
        <f t="shared" si="113"/>
        <v>42071.218715277777</v>
      </c>
    </row>
    <row r="2435" spans="1:19" ht="58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8337</v>
      </c>
      <c r="P2435" t="s">
        <v>8338</v>
      </c>
      <c r="Q2435">
        <f t="shared" ref="Q2435:Q2498" si="114">IFERROR(ROUND(E2435/L2435,2),0)</f>
        <v>0</v>
      </c>
      <c r="R2435" s="14">
        <f t="shared" ref="R2435:R2498" si="115">(((J2435/60)/60)/24)+DATE(1970,1,1)</f>
        <v>42397.89980324074</v>
      </c>
      <c r="S2435" s="14">
        <f t="shared" ref="S2435:S2498" si="116">(((I2435/60)/60)/24)+DATE(1970,1,1)</f>
        <v>42427.89980324074</v>
      </c>
    </row>
    <row r="2436" spans="1:19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8337</v>
      </c>
      <c r="P2436" t="s">
        <v>8338</v>
      </c>
      <c r="Q2436">
        <f t="shared" si="114"/>
        <v>13</v>
      </c>
      <c r="R2436" s="14">
        <f t="shared" si="115"/>
        <v>42180.18604166666</v>
      </c>
      <c r="S2436" s="14">
        <f t="shared" si="116"/>
        <v>42220.18604166666</v>
      </c>
    </row>
    <row r="2437" spans="1:19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8337</v>
      </c>
      <c r="P2437" t="s">
        <v>8338</v>
      </c>
      <c r="Q2437">
        <f t="shared" si="114"/>
        <v>306</v>
      </c>
      <c r="R2437" s="14">
        <f t="shared" si="115"/>
        <v>42252.277615740735</v>
      </c>
      <c r="S2437" s="14">
        <f t="shared" si="116"/>
        <v>42282.277615740735</v>
      </c>
    </row>
    <row r="2438" spans="1:19" ht="58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8337</v>
      </c>
      <c r="P2438" t="s">
        <v>8338</v>
      </c>
      <c r="Q2438">
        <f t="shared" si="114"/>
        <v>22.5</v>
      </c>
      <c r="R2438" s="14">
        <f t="shared" si="115"/>
        <v>42338.615393518514</v>
      </c>
      <c r="S2438" s="14">
        <f t="shared" si="116"/>
        <v>42398.615393518514</v>
      </c>
    </row>
    <row r="2439" spans="1:19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8337</v>
      </c>
      <c r="P2439" t="s">
        <v>8338</v>
      </c>
      <c r="Q2439">
        <f t="shared" si="114"/>
        <v>0</v>
      </c>
      <c r="R2439" s="14">
        <f t="shared" si="115"/>
        <v>42031.965138888889</v>
      </c>
      <c r="S2439" s="14">
        <f t="shared" si="116"/>
        <v>42080.75</v>
      </c>
    </row>
    <row r="2440" spans="1:19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8337</v>
      </c>
      <c r="P2440" t="s">
        <v>8338</v>
      </c>
      <c r="Q2440">
        <f t="shared" si="114"/>
        <v>50</v>
      </c>
      <c r="R2440" s="14">
        <f t="shared" si="115"/>
        <v>42285.91506944444</v>
      </c>
      <c r="S2440" s="14">
        <f t="shared" si="116"/>
        <v>42345.956736111111</v>
      </c>
    </row>
    <row r="2441" spans="1:19" ht="58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8337</v>
      </c>
      <c r="P2441" t="s">
        <v>8338</v>
      </c>
      <c r="Q2441">
        <f t="shared" si="114"/>
        <v>0</v>
      </c>
      <c r="R2441" s="14">
        <f t="shared" si="115"/>
        <v>42265.818622685183</v>
      </c>
      <c r="S2441" s="14">
        <f t="shared" si="116"/>
        <v>42295.818622685183</v>
      </c>
    </row>
    <row r="2442" spans="1:19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8337</v>
      </c>
      <c r="P2442" t="s">
        <v>8338</v>
      </c>
      <c r="Q2442">
        <f t="shared" si="114"/>
        <v>5</v>
      </c>
      <c r="R2442" s="14">
        <f t="shared" si="115"/>
        <v>42383.899456018517</v>
      </c>
      <c r="S2442" s="14">
        <f t="shared" si="116"/>
        <v>42413.899456018517</v>
      </c>
    </row>
    <row r="2443" spans="1:19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8337</v>
      </c>
      <c r="P2443" t="s">
        <v>8353</v>
      </c>
      <c r="Q2443">
        <f t="shared" si="114"/>
        <v>74.23</v>
      </c>
      <c r="R2443" s="14">
        <f t="shared" si="115"/>
        <v>42187.125625000001</v>
      </c>
      <c r="S2443" s="14">
        <f t="shared" si="116"/>
        <v>42208.207638888889</v>
      </c>
    </row>
    <row r="2444" spans="1:19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8337</v>
      </c>
      <c r="P2444" t="s">
        <v>8353</v>
      </c>
      <c r="Q2444">
        <f t="shared" si="114"/>
        <v>81.25</v>
      </c>
      <c r="R2444" s="14">
        <f t="shared" si="115"/>
        <v>42052.666990740734</v>
      </c>
      <c r="S2444" s="14">
        <f t="shared" si="116"/>
        <v>42082.625324074077</v>
      </c>
    </row>
    <row r="2445" spans="1:19" ht="58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8337</v>
      </c>
      <c r="P2445" t="s">
        <v>8353</v>
      </c>
      <c r="Q2445">
        <f t="shared" si="114"/>
        <v>130.22999999999999</v>
      </c>
      <c r="R2445" s="14">
        <f t="shared" si="115"/>
        <v>41836.625254629631</v>
      </c>
      <c r="S2445" s="14">
        <f t="shared" si="116"/>
        <v>41866.625254629631</v>
      </c>
    </row>
    <row r="2446" spans="1:19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8337</v>
      </c>
      <c r="P2446" t="s">
        <v>8353</v>
      </c>
      <c r="Q2446">
        <f t="shared" si="114"/>
        <v>53.41</v>
      </c>
      <c r="R2446" s="14">
        <f t="shared" si="115"/>
        <v>42485.754525462966</v>
      </c>
      <c r="S2446" s="14">
        <f t="shared" si="116"/>
        <v>42515.754525462966</v>
      </c>
    </row>
    <row r="2447" spans="1:19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8337</v>
      </c>
      <c r="P2447" t="s">
        <v>8353</v>
      </c>
      <c r="Q2447">
        <f t="shared" si="114"/>
        <v>75.13</v>
      </c>
      <c r="R2447" s="14">
        <f t="shared" si="115"/>
        <v>42243.190057870372</v>
      </c>
      <c r="S2447" s="14">
        <f t="shared" si="116"/>
        <v>42273.190057870372</v>
      </c>
    </row>
    <row r="2448" spans="1:19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8337</v>
      </c>
      <c r="P2448" t="s">
        <v>8353</v>
      </c>
      <c r="Q2448">
        <f t="shared" si="114"/>
        <v>75.67</v>
      </c>
      <c r="R2448" s="14">
        <f t="shared" si="115"/>
        <v>42670.602673611109</v>
      </c>
      <c r="S2448" s="14">
        <f t="shared" si="116"/>
        <v>42700.64434027778</v>
      </c>
    </row>
    <row r="2449" spans="1:19" ht="58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8337</v>
      </c>
      <c r="P2449" t="s">
        <v>8353</v>
      </c>
      <c r="Q2449">
        <f t="shared" si="114"/>
        <v>31.69</v>
      </c>
      <c r="R2449" s="14">
        <f t="shared" si="115"/>
        <v>42654.469826388886</v>
      </c>
      <c r="S2449" s="14">
        <f t="shared" si="116"/>
        <v>42686.166666666672</v>
      </c>
    </row>
    <row r="2450" spans="1:19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8337</v>
      </c>
      <c r="P2450" t="s">
        <v>8353</v>
      </c>
      <c r="Q2450">
        <f t="shared" si="114"/>
        <v>47.78</v>
      </c>
      <c r="R2450" s="14">
        <f t="shared" si="115"/>
        <v>42607.316122685181</v>
      </c>
      <c r="S2450" s="14">
        <f t="shared" si="116"/>
        <v>42613.233333333337</v>
      </c>
    </row>
    <row r="2451" spans="1:19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8337</v>
      </c>
      <c r="P2451" t="s">
        <v>8353</v>
      </c>
      <c r="Q2451">
        <f t="shared" si="114"/>
        <v>90</v>
      </c>
      <c r="R2451" s="14">
        <f t="shared" si="115"/>
        <v>41943.142534722225</v>
      </c>
      <c r="S2451" s="14">
        <f t="shared" si="116"/>
        <v>41973.184201388889</v>
      </c>
    </row>
    <row r="2452" spans="1:19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8337</v>
      </c>
      <c r="P2452" t="s">
        <v>8353</v>
      </c>
      <c r="Q2452">
        <f t="shared" si="114"/>
        <v>149.31</v>
      </c>
      <c r="R2452" s="14">
        <f t="shared" si="115"/>
        <v>41902.07240740741</v>
      </c>
      <c r="S2452" s="14">
        <f t="shared" si="116"/>
        <v>41940.132638888892</v>
      </c>
    </row>
    <row r="2453" spans="1:19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8337</v>
      </c>
      <c r="P2453" t="s">
        <v>8353</v>
      </c>
      <c r="Q2453">
        <f t="shared" si="114"/>
        <v>62.07</v>
      </c>
      <c r="R2453" s="14">
        <f t="shared" si="115"/>
        <v>42779.908449074079</v>
      </c>
      <c r="S2453" s="14">
        <f t="shared" si="116"/>
        <v>42799.908449074079</v>
      </c>
    </row>
    <row r="2454" spans="1:19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8337</v>
      </c>
      <c r="P2454" t="s">
        <v>8353</v>
      </c>
      <c r="Q2454">
        <f t="shared" si="114"/>
        <v>53.4</v>
      </c>
      <c r="R2454" s="14">
        <f t="shared" si="115"/>
        <v>42338.84375</v>
      </c>
      <c r="S2454" s="14">
        <f t="shared" si="116"/>
        <v>42367.958333333328</v>
      </c>
    </row>
    <row r="2455" spans="1:19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8337</v>
      </c>
      <c r="P2455" t="s">
        <v>8353</v>
      </c>
      <c r="Q2455">
        <f t="shared" si="114"/>
        <v>69.27</v>
      </c>
      <c r="R2455" s="14">
        <f t="shared" si="115"/>
        <v>42738.692233796297</v>
      </c>
      <c r="S2455" s="14">
        <f t="shared" si="116"/>
        <v>42768.692233796297</v>
      </c>
    </row>
    <row r="2456" spans="1:19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8337</v>
      </c>
      <c r="P2456" t="s">
        <v>8353</v>
      </c>
      <c r="Q2456">
        <f t="shared" si="114"/>
        <v>271.51</v>
      </c>
      <c r="R2456" s="14">
        <f t="shared" si="115"/>
        <v>42770.201481481476</v>
      </c>
      <c r="S2456" s="14">
        <f t="shared" si="116"/>
        <v>42805.201481481476</v>
      </c>
    </row>
    <row r="2457" spans="1:19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8337</v>
      </c>
      <c r="P2457" t="s">
        <v>8353</v>
      </c>
      <c r="Q2457">
        <f t="shared" si="114"/>
        <v>34.130000000000003</v>
      </c>
      <c r="R2457" s="14">
        <f t="shared" si="115"/>
        <v>42452.781828703708</v>
      </c>
      <c r="S2457" s="14">
        <f t="shared" si="116"/>
        <v>42480.781828703708</v>
      </c>
    </row>
    <row r="2458" spans="1:19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8337</v>
      </c>
      <c r="P2458" t="s">
        <v>8353</v>
      </c>
      <c r="Q2458">
        <f t="shared" si="114"/>
        <v>40.49</v>
      </c>
      <c r="R2458" s="14">
        <f t="shared" si="115"/>
        <v>42761.961099537039</v>
      </c>
      <c r="S2458" s="14">
        <f t="shared" si="116"/>
        <v>42791.961099537039</v>
      </c>
    </row>
    <row r="2459" spans="1:19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8337</v>
      </c>
      <c r="P2459" t="s">
        <v>8353</v>
      </c>
      <c r="Q2459">
        <f t="shared" si="114"/>
        <v>189.76</v>
      </c>
      <c r="R2459" s="14">
        <f t="shared" si="115"/>
        <v>42423.602500000001</v>
      </c>
      <c r="S2459" s="14">
        <f t="shared" si="116"/>
        <v>42453.560833333337</v>
      </c>
    </row>
    <row r="2460" spans="1:19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8337</v>
      </c>
      <c r="P2460" t="s">
        <v>8353</v>
      </c>
      <c r="Q2460">
        <f t="shared" si="114"/>
        <v>68.86</v>
      </c>
      <c r="R2460" s="14">
        <f t="shared" si="115"/>
        <v>42495.871736111112</v>
      </c>
      <c r="S2460" s="14">
        <f t="shared" si="116"/>
        <v>42530.791666666672</v>
      </c>
    </row>
    <row r="2461" spans="1:19" ht="58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8337</v>
      </c>
      <c r="P2461" t="s">
        <v>8353</v>
      </c>
      <c r="Q2461">
        <f t="shared" si="114"/>
        <v>108.78</v>
      </c>
      <c r="R2461" s="14">
        <f t="shared" si="115"/>
        <v>42407.637557870374</v>
      </c>
      <c r="S2461" s="14">
        <f t="shared" si="116"/>
        <v>42452.595891203702</v>
      </c>
    </row>
    <row r="2462" spans="1:19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8337</v>
      </c>
      <c r="P2462" t="s">
        <v>8353</v>
      </c>
      <c r="Q2462">
        <f t="shared" si="114"/>
        <v>125.99</v>
      </c>
      <c r="R2462" s="14">
        <f t="shared" si="115"/>
        <v>42704.187118055561</v>
      </c>
      <c r="S2462" s="14">
        <f t="shared" si="116"/>
        <v>42738.178472222222</v>
      </c>
    </row>
    <row r="2463" spans="1:19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8326</v>
      </c>
      <c r="P2463" t="s">
        <v>8330</v>
      </c>
      <c r="Q2463">
        <f t="shared" si="114"/>
        <v>90.52</v>
      </c>
      <c r="R2463" s="14">
        <f t="shared" si="115"/>
        <v>40784.012696759259</v>
      </c>
      <c r="S2463" s="14">
        <f t="shared" si="116"/>
        <v>40817.125</v>
      </c>
    </row>
    <row r="2464" spans="1:19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8326</v>
      </c>
      <c r="P2464" t="s">
        <v>8330</v>
      </c>
      <c r="Q2464">
        <f t="shared" si="114"/>
        <v>28.88</v>
      </c>
      <c r="R2464" s="14">
        <f t="shared" si="115"/>
        <v>41089.186296296299</v>
      </c>
      <c r="S2464" s="14">
        <f t="shared" si="116"/>
        <v>41109.186296296299</v>
      </c>
    </row>
    <row r="2465" spans="1:19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8326</v>
      </c>
      <c r="P2465" t="s">
        <v>8330</v>
      </c>
      <c r="Q2465">
        <f t="shared" si="114"/>
        <v>31</v>
      </c>
      <c r="R2465" s="14">
        <f t="shared" si="115"/>
        <v>41341.111400462964</v>
      </c>
      <c r="S2465" s="14">
        <f t="shared" si="116"/>
        <v>41380.791666666664</v>
      </c>
    </row>
    <row r="2466" spans="1:19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8326</v>
      </c>
      <c r="P2466" t="s">
        <v>8330</v>
      </c>
      <c r="Q2466">
        <f t="shared" si="114"/>
        <v>51.67</v>
      </c>
      <c r="R2466" s="14">
        <f t="shared" si="115"/>
        <v>42248.90042824074</v>
      </c>
      <c r="S2466" s="14">
        <f t="shared" si="116"/>
        <v>42277.811805555553</v>
      </c>
    </row>
    <row r="2467" spans="1:19" ht="43.5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8326</v>
      </c>
      <c r="P2467" t="s">
        <v>8330</v>
      </c>
      <c r="Q2467">
        <f t="shared" si="114"/>
        <v>26.27</v>
      </c>
      <c r="R2467" s="14">
        <f t="shared" si="115"/>
        <v>41145.719305555554</v>
      </c>
      <c r="S2467" s="14">
        <f t="shared" si="116"/>
        <v>41175.719305555554</v>
      </c>
    </row>
    <row r="2468" spans="1:19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8326</v>
      </c>
      <c r="P2468" t="s">
        <v>8330</v>
      </c>
      <c r="Q2468">
        <f t="shared" si="114"/>
        <v>48.08</v>
      </c>
      <c r="R2468" s="14">
        <f t="shared" si="115"/>
        <v>41373.102465277778</v>
      </c>
      <c r="S2468" s="14">
        <f t="shared" si="116"/>
        <v>41403.102465277778</v>
      </c>
    </row>
    <row r="2469" spans="1:19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8326</v>
      </c>
      <c r="P2469" t="s">
        <v>8330</v>
      </c>
      <c r="Q2469">
        <f t="shared" si="114"/>
        <v>27.56</v>
      </c>
      <c r="R2469" s="14">
        <f t="shared" si="115"/>
        <v>41025.874201388891</v>
      </c>
      <c r="S2469" s="14">
        <f t="shared" si="116"/>
        <v>41039.708333333336</v>
      </c>
    </row>
    <row r="2470" spans="1:19" ht="43.5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8326</v>
      </c>
      <c r="P2470" t="s">
        <v>8330</v>
      </c>
      <c r="Q2470">
        <f t="shared" si="114"/>
        <v>36.97</v>
      </c>
      <c r="R2470" s="14">
        <f t="shared" si="115"/>
        <v>41174.154178240737</v>
      </c>
      <c r="S2470" s="14">
        <f t="shared" si="116"/>
        <v>41210.208333333336</v>
      </c>
    </row>
    <row r="2471" spans="1:19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8326</v>
      </c>
      <c r="P2471" t="s">
        <v>8330</v>
      </c>
      <c r="Q2471">
        <f t="shared" si="114"/>
        <v>29.02</v>
      </c>
      <c r="R2471" s="14">
        <f t="shared" si="115"/>
        <v>40557.429733796293</v>
      </c>
      <c r="S2471" s="14">
        <f t="shared" si="116"/>
        <v>40582.429733796293</v>
      </c>
    </row>
    <row r="2472" spans="1:19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8326</v>
      </c>
      <c r="P2472" t="s">
        <v>8330</v>
      </c>
      <c r="Q2472">
        <f t="shared" si="114"/>
        <v>28.66</v>
      </c>
      <c r="R2472" s="14">
        <f t="shared" si="115"/>
        <v>41023.07471064815</v>
      </c>
      <c r="S2472" s="14">
        <f t="shared" si="116"/>
        <v>41053.07471064815</v>
      </c>
    </row>
    <row r="2473" spans="1:19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8326</v>
      </c>
      <c r="P2473" t="s">
        <v>8330</v>
      </c>
      <c r="Q2473">
        <f t="shared" si="114"/>
        <v>37.65</v>
      </c>
      <c r="R2473" s="14">
        <f t="shared" si="115"/>
        <v>40893.992962962962</v>
      </c>
      <c r="S2473" s="14">
        <f t="shared" si="116"/>
        <v>40933.992962962962</v>
      </c>
    </row>
    <row r="2474" spans="1:19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8326</v>
      </c>
      <c r="P2474" t="s">
        <v>8330</v>
      </c>
      <c r="Q2474">
        <f t="shared" si="114"/>
        <v>97.9</v>
      </c>
      <c r="R2474" s="14">
        <f t="shared" si="115"/>
        <v>40354.11550925926</v>
      </c>
      <c r="S2474" s="14">
        <f t="shared" si="116"/>
        <v>40425.043749999997</v>
      </c>
    </row>
    <row r="2475" spans="1:19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8326</v>
      </c>
      <c r="P2475" t="s">
        <v>8330</v>
      </c>
      <c r="Q2475">
        <f t="shared" si="114"/>
        <v>42.55</v>
      </c>
      <c r="R2475" s="14">
        <f t="shared" si="115"/>
        <v>41193.748483796298</v>
      </c>
      <c r="S2475" s="14">
        <f t="shared" si="116"/>
        <v>41223.790150462963</v>
      </c>
    </row>
    <row r="2476" spans="1:19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8326</v>
      </c>
      <c r="P2476" t="s">
        <v>8330</v>
      </c>
      <c r="Q2476">
        <f t="shared" si="114"/>
        <v>131.58000000000001</v>
      </c>
      <c r="R2476" s="14">
        <f t="shared" si="115"/>
        <v>40417.011296296296</v>
      </c>
      <c r="S2476" s="14">
        <f t="shared" si="116"/>
        <v>40462.011296296296</v>
      </c>
    </row>
    <row r="2477" spans="1:19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8326</v>
      </c>
      <c r="P2477" t="s">
        <v>8330</v>
      </c>
      <c r="Q2477">
        <f t="shared" si="114"/>
        <v>32.32</v>
      </c>
      <c r="R2477" s="14">
        <f t="shared" si="115"/>
        <v>40310.287673611114</v>
      </c>
      <c r="S2477" s="14">
        <f t="shared" si="116"/>
        <v>40369.916666666664</v>
      </c>
    </row>
    <row r="2478" spans="1:19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8326</v>
      </c>
      <c r="P2478" t="s">
        <v>8330</v>
      </c>
      <c r="Q2478">
        <f t="shared" si="114"/>
        <v>61.1</v>
      </c>
      <c r="R2478" s="14">
        <f t="shared" si="115"/>
        <v>41913.328356481477</v>
      </c>
      <c r="S2478" s="14">
        <f t="shared" si="116"/>
        <v>41946.370023148149</v>
      </c>
    </row>
    <row r="2479" spans="1:19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8326</v>
      </c>
      <c r="P2479" t="s">
        <v>8330</v>
      </c>
      <c r="Q2479">
        <f t="shared" si="114"/>
        <v>31.34</v>
      </c>
      <c r="R2479" s="14">
        <f t="shared" si="115"/>
        <v>41088.691493055558</v>
      </c>
      <c r="S2479" s="14">
        <f t="shared" si="116"/>
        <v>41133.691493055558</v>
      </c>
    </row>
    <row r="2480" spans="1:19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8326</v>
      </c>
      <c r="P2480" t="s">
        <v>8330</v>
      </c>
      <c r="Q2480">
        <f t="shared" si="114"/>
        <v>129.11000000000001</v>
      </c>
      <c r="R2480" s="14">
        <f t="shared" si="115"/>
        <v>41257.950381944444</v>
      </c>
      <c r="S2480" s="14">
        <f t="shared" si="116"/>
        <v>41287.950381944444</v>
      </c>
    </row>
    <row r="2481" spans="1:19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8326</v>
      </c>
      <c r="P2481" t="s">
        <v>8330</v>
      </c>
      <c r="Q2481">
        <f t="shared" si="114"/>
        <v>25.02</v>
      </c>
      <c r="R2481" s="14">
        <f t="shared" si="115"/>
        <v>41107.726782407408</v>
      </c>
      <c r="S2481" s="14">
        <f t="shared" si="116"/>
        <v>41118.083333333336</v>
      </c>
    </row>
    <row r="2482" spans="1:19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8326</v>
      </c>
      <c r="P2482" t="s">
        <v>8330</v>
      </c>
      <c r="Q2482">
        <f t="shared" si="114"/>
        <v>250</v>
      </c>
      <c r="R2482" s="14">
        <f t="shared" si="115"/>
        <v>42227.936157407406</v>
      </c>
      <c r="S2482" s="14">
        <f t="shared" si="116"/>
        <v>42287.936157407406</v>
      </c>
    </row>
    <row r="2483" spans="1:19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8326</v>
      </c>
      <c r="P2483" t="s">
        <v>8330</v>
      </c>
      <c r="Q2483">
        <f t="shared" si="114"/>
        <v>47.54</v>
      </c>
      <c r="R2483" s="14">
        <f t="shared" si="115"/>
        <v>40999.645925925928</v>
      </c>
      <c r="S2483" s="14">
        <f t="shared" si="116"/>
        <v>41029.645925925928</v>
      </c>
    </row>
    <row r="2484" spans="1:19" ht="58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8326</v>
      </c>
      <c r="P2484" t="s">
        <v>8330</v>
      </c>
      <c r="Q2484">
        <f t="shared" si="114"/>
        <v>40.04</v>
      </c>
      <c r="R2484" s="14">
        <f t="shared" si="115"/>
        <v>40711.782210648147</v>
      </c>
      <c r="S2484" s="14">
        <f t="shared" si="116"/>
        <v>40756.782210648147</v>
      </c>
    </row>
    <row r="2485" spans="1:19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8326</v>
      </c>
      <c r="P2485" t="s">
        <v>8330</v>
      </c>
      <c r="Q2485">
        <f t="shared" si="114"/>
        <v>65.84</v>
      </c>
      <c r="R2485" s="14">
        <f t="shared" si="115"/>
        <v>40970.750034722223</v>
      </c>
      <c r="S2485" s="14">
        <f t="shared" si="116"/>
        <v>41030.708368055559</v>
      </c>
    </row>
    <row r="2486" spans="1:19" ht="58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8326</v>
      </c>
      <c r="P2486" t="s">
        <v>8330</v>
      </c>
      <c r="Q2486">
        <f t="shared" si="114"/>
        <v>46.4</v>
      </c>
      <c r="R2486" s="14">
        <f t="shared" si="115"/>
        <v>40771.916701388887</v>
      </c>
      <c r="S2486" s="14">
        <f t="shared" si="116"/>
        <v>40801.916701388887</v>
      </c>
    </row>
    <row r="2487" spans="1:19" ht="58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8326</v>
      </c>
      <c r="P2487" t="s">
        <v>8330</v>
      </c>
      <c r="Q2487">
        <f t="shared" si="114"/>
        <v>50.37</v>
      </c>
      <c r="R2487" s="14">
        <f t="shared" si="115"/>
        <v>40793.998599537037</v>
      </c>
      <c r="S2487" s="14">
        <f t="shared" si="116"/>
        <v>40828.998599537037</v>
      </c>
    </row>
    <row r="2488" spans="1:19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8326</v>
      </c>
      <c r="P2488" t="s">
        <v>8330</v>
      </c>
      <c r="Q2488">
        <f t="shared" si="114"/>
        <v>26.57</v>
      </c>
      <c r="R2488" s="14">
        <f t="shared" si="115"/>
        <v>40991.708055555559</v>
      </c>
      <c r="S2488" s="14">
        <f t="shared" si="116"/>
        <v>41021.708055555559</v>
      </c>
    </row>
    <row r="2489" spans="1:19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8326</v>
      </c>
      <c r="P2489" t="s">
        <v>8330</v>
      </c>
      <c r="Q2489">
        <f t="shared" si="114"/>
        <v>39.49</v>
      </c>
      <c r="R2489" s="14">
        <f t="shared" si="115"/>
        <v>41026.083298611113</v>
      </c>
      <c r="S2489" s="14">
        <f t="shared" si="116"/>
        <v>41056.083298611113</v>
      </c>
    </row>
    <row r="2490" spans="1:19" ht="58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8326</v>
      </c>
      <c r="P2490" t="s">
        <v>8330</v>
      </c>
      <c r="Q2490">
        <f t="shared" si="114"/>
        <v>49.25</v>
      </c>
      <c r="R2490" s="14">
        <f t="shared" si="115"/>
        <v>40833.633194444446</v>
      </c>
      <c r="S2490" s="14">
        <f t="shared" si="116"/>
        <v>40863.674861111111</v>
      </c>
    </row>
    <row r="2491" spans="1:19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8326</v>
      </c>
      <c r="P2491" t="s">
        <v>8330</v>
      </c>
      <c r="Q2491">
        <f t="shared" si="114"/>
        <v>62.38</v>
      </c>
      <c r="R2491" s="14">
        <f t="shared" si="115"/>
        <v>41373.690266203703</v>
      </c>
      <c r="S2491" s="14">
        <f t="shared" si="116"/>
        <v>41403.690266203703</v>
      </c>
    </row>
    <row r="2492" spans="1:19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8326</v>
      </c>
      <c r="P2492" t="s">
        <v>8330</v>
      </c>
      <c r="Q2492">
        <f t="shared" si="114"/>
        <v>37.94</v>
      </c>
      <c r="R2492" s="14">
        <f t="shared" si="115"/>
        <v>41023.227731481478</v>
      </c>
      <c r="S2492" s="14">
        <f t="shared" si="116"/>
        <v>41083.227731481478</v>
      </c>
    </row>
    <row r="2493" spans="1:19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8326</v>
      </c>
      <c r="P2493" t="s">
        <v>8330</v>
      </c>
      <c r="Q2493">
        <f t="shared" si="114"/>
        <v>51.6</v>
      </c>
      <c r="R2493" s="14">
        <f t="shared" si="115"/>
        <v>40542.839282407411</v>
      </c>
      <c r="S2493" s="14">
        <f t="shared" si="116"/>
        <v>40559.07708333333</v>
      </c>
    </row>
    <row r="2494" spans="1:19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8326</v>
      </c>
      <c r="P2494" t="s">
        <v>8330</v>
      </c>
      <c r="Q2494">
        <f t="shared" si="114"/>
        <v>27.78</v>
      </c>
      <c r="R2494" s="14">
        <f t="shared" si="115"/>
        <v>41024.985972222225</v>
      </c>
      <c r="S2494" s="14">
        <f t="shared" si="116"/>
        <v>41076.415972222225</v>
      </c>
    </row>
    <row r="2495" spans="1:19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8326</v>
      </c>
      <c r="P2495" t="s">
        <v>8330</v>
      </c>
      <c r="Q2495">
        <f t="shared" si="114"/>
        <v>99.38</v>
      </c>
      <c r="R2495" s="14">
        <f t="shared" si="115"/>
        <v>41348.168287037035</v>
      </c>
      <c r="S2495" s="14">
        <f t="shared" si="116"/>
        <v>41393.168287037035</v>
      </c>
    </row>
    <row r="2496" spans="1:19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8326</v>
      </c>
      <c r="P2496" t="s">
        <v>8330</v>
      </c>
      <c r="Q2496">
        <f t="shared" si="114"/>
        <v>38.85</v>
      </c>
      <c r="R2496" s="14">
        <f t="shared" si="115"/>
        <v>41022.645185185182</v>
      </c>
      <c r="S2496" s="14">
        <f t="shared" si="116"/>
        <v>41052.645185185182</v>
      </c>
    </row>
    <row r="2497" spans="1:19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8326</v>
      </c>
      <c r="P2497" t="s">
        <v>8330</v>
      </c>
      <c r="Q2497">
        <f t="shared" si="114"/>
        <v>45.55</v>
      </c>
      <c r="R2497" s="14">
        <f t="shared" si="115"/>
        <v>41036.946469907409</v>
      </c>
      <c r="S2497" s="14">
        <f t="shared" si="116"/>
        <v>41066.946469907409</v>
      </c>
    </row>
    <row r="2498" spans="1:19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8326</v>
      </c>
      <c r="P2498" t="s">
        <v>8330</v>
      </c>
      <c r="Q2498">
        <f t="shared" si="114"/>
        <v>600</v>
      </c>
      <c r="R2498" s="14">
        <f t="shared" si="115"/>
        <v>41327.996435185189</v>
      </c>
      <c r="S2498" s="14">
        <f t="shared" si="116"/>
        <v>41362.954768518517</v>
      </c>
    </row>
    <row r="2499" spans="1:19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8326</v>
      </c>
      <c r="P2499" t="s">
        <v>8330</v>
      </c>
      <c r="Q2499">
        <f t="shared" ref="Q2499:Q2562" si="117">IFERROR(ROUND(E2499/L2499,2),0)</f>
        <v>80.55</v>
      </c>
      <c r="R2499" s="14">
        <f t="shared" ref="R2499:R2562" si="118">(((J2499/60)/60)/24)+DATE(1970,1,1)</f>
        <v>40730.878912037035</v>
      </c>
      <c r="S2499" s="14">
        <f t="shared" ref="S2499:S2562" si="119">(((I2499/60)/60)/24)+DATE(1970,1,1)</f>
        <v>40760.878912037035</v>
      </c>
    </row>
    <row r="2500" spans="1:19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8326</v>
      </c>
      <c r="P2500" t="s">
        <v>8330</v>
      </c>
      <c r="Q2500">
        <f t="shared" si="117"/>
        <v>52.8</v>
      </c>
      <c r="R2500" s="14">
        <f t="shared" si="118"/>
        <v>42017.967442129629</v>
      </c>
      <c r="S2500" s="14">
        <f t="shared" si="119"/>
        <v>42031.967442129629</v>
      </c>
    </row>
    <row r="2501" spans="1:19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8326</v>
      </c>
      <c r="P2501" t="s">
        <v>8330</v>
      </c>
      <c r="Q2501">
        <f t="shared" si="117"/>
        <v>47.68</v>
      </c>
      <c r="R2501" s="14">
        <f t="shared" si="118"/>
        <v>41226.648576388885</v>
      </c>
      <c r="S2501" s="14">
        <f t="shared" si="119"/>
        <v>41274.75</v>
      </c>
    </row>
    <row r="2502" spans="1:19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8326</v>
      </c>
      <c r="P2502" t="s">
        <v>8330</v>
      </c>
      <c r="Q2502">
        <f t="shared" si="117"/>
        <v>23.45</v>
      </c>
      <c r="R2502" s="14">
        <f t="shared" si="118"/>
        <v>41053.772858796299</v>
      </c>
      <c r="S2502" s="14">
        <f t="shared" si="119"/>
        <v>41083.772858796299</v>
      </c>
    </row>
    <row r="2503" spans="1:19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8337</v>
      </c>
      <c r="P2503" t="s">
        <v>8354</v>
      </c>
      <c r="Q2503">
        <f t="shared" si="117"/>
        <v>40.14</v>
      </c>
      <c r="R2503" s="14">
        <f t="shared" si="118"/>
        <v>42244.776666666665</v>
      </c>
      <c r="S2503" s="14">
        <f t="shared" si="119"/>
        <v>42274.776666666665</v>
      </c>
    </row>
    <row r="2504" spans="1:19" ht="58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8337</v>
      </c>
      <c r="P2504" t="s">
        <v>8354</v>
      </c>
      <c r="Q2504">
        <f t="shared" si="117"/>
        <v>17.2</v>
      </c>
      <c r="R2504" s="14">
        <f t="shared" si="118"/>
        <v>41858.825439814813</v>
      </c>
      <c r="S2504" s="14">
        <f t="shared" si="119"/>
        <v>41903.825439814813</v>
      </c>
    </row>
    <row r="2505" spans="1:19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8337</v>
      </c>
      <c r="P2505" t="s">
        <v>8354</v>
      </c>
      <c r="Q2505">
        <f t="shared" si="117"/>
        <v>0</v>
      </c>
      <c r="R2505" s="14">
        <f t="shared" si="118"/>
        <v>42498.899398148147</v>
      </c>
      <c r="S2505" s="14">
        <f t="shared" si="119"/>
        <v>42528.879166666666</v>
      </c>
    </row>
    <row r="2506" spans="1:19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8337</v>
      </c>
      <c r="P2506" t="s">
        <v>8354</v>
      </c>
      <c r="Q2506">
        <f t="shared" si="117"/>
        <v>0</v>
      </c>
      <c r="R2506" s="14">
        <f t="shared" si="118"/>
        <v>41928.015439814815</v>
      </c>
      <c r="S2506" s="14">
        <f t="shared" si="119"/>
        <v>41958.057106481487</v>
      </c>
    </row>
    <row r="2507" spans="1:19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8337</v>
      </c>
      <c r="P2507" t="s">
        <v>8354</v>
      </c>
      <c r="Q2507">
        <f t="shared" si="117"/>
        <v>0</v>
      </c>
      <c r="R2507" s="14">
        <f t="shared" si="118"/>
        <v>42047.05574074074</v>
      </c>
      <c r="S2507" s="14">
        <f t="shared" si="119"/>
        <v>42077.014074074075</v>
      </c>
    </row>
    <row r="2508" spans="1:19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8337</v>
      </c>
      <c r="P2508" t="s">
        <v>8354</v>
      </c>
      <c r="Q2508">
        <f t="shared" si="117"/>
        <v>15</v>
      </c>
      <c r="R2508" s="14">
        <f t="shared" si="118"/>
        <v>42258.297094907408</v>
      </c>
      <c r="S2508" s="14">
        <f t="shared" si="119"/>
        <v>42280.875</v>
      </c>
    </row>
    <row r="2509" spans="1:19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8337</v>
      </c>
      <c r="P2509" t="s">
        <v>8354</v>
      </c>
      <c r="Q2509">
        <f t="shared" si="117"/>
        <v>0</v>
      </c>
      <c r="R2509" s="14">
        <f t="shared" si="118"/>
        <v>42105.072962962964</v>
      </c>
      <c r="S2509" s="14">
        <f t="shared" si="119"/>
        <v>42135.072962962964</v>
      </c>
    </row>
    <row r="2510" spans="1:19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8337</v>
      </c>
      <c r="P2510" t="s">
        <v>8354</v>
      </c>
      <c r="Q2510">
        <f t="shared" si="117"/>
        <v>0</v>
      </c>
      <c r="R2510" s="14">
        <f t="shared" si="118"/>
        <v>41835.951782407406</v>
      </c>
      <c r="S2510" s="14">
        <f t="shared" si="119"/>
        <v>41865.951782407406</v>
      </c>
    </row>
    <row r="2511" spans="1:19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8337</v>
      </c>
      <c r="P2511" t="s">
        <v>8354</v>
      </c>
      <c r="Q2511">
        <f t="shared" si="117"/>
        <v>35.71</v>
      </c>
      <c r="R2511" s="14">
        <f t="shared" si="118"/>
        <v>42058.809594907405</v>
      </c>
      <c r="S2511" s="14">
        <f t="shared" si="119"/>
        <v>42114.767928240741</v>
      </c>
    </row>
    <row r="2512" spans="1:19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8337</v>
      </c>
      <c r="P2512" t="s">
        <v>8354</v>
      </c>
      <c r="Q2512">
        <f t="shared" si="117"/>
        <v>37.5</v>
      </c>
      <c r="R2512" s="14">
        <f t="shared" si="118"/>
        <v>42078.997361111105</v>
      </c>
      <c r="S2512" s="14">
        <f t="shared" si="119"/>
        <v>42138.997361111105</v>
      </c>
    </row>
    <row r="2513" spans="1:19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8337</v>
      </c>
      <c r="P2513" t="s">
        <v>8354</v>
      </c>
      <c r="Q2513">
        <f t="shared" si="117"/>
        <v>0</v>
      </c>
      <c r="R2513" s="14">
        <f t="shared" si="118"/>
        <v>42371.446909722217</v>
      </c>
      <c r="S2513" s="14">
        <f t="shared" si="119"/>
        <v>42401.446909722217</v>
      </c>
    </row>
    <row r="2514" spans="1:19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8337</v>
      </c>
      <c r="P2514" t="s">
        <v>8354</v>
      </c>
      <c r="Q2514">
        <f t="shared" si="117"/>
        <v>0</v>
      </c>
      <c r="R2514" s="14">
        <f t="shared" si="118"/>
        <v>41971.876863425925</v>
      </c>
      <c r="S2514" s="14">
        <f t="shared" si="119"/>
        <v>41986.876863425925</v>
      </c>
    </row>
    <row r="2515" spans="1:19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8337</v>
      </c>
      <c r="P2515" t="s">
        <v>8354</v>
      </c>
      <c r="Q2515">
        <f t="shared" si="117"/>
        <v>0</v>
      </c>
      <c r="R2515" s="14">
        <f t="shared" si="118"/>
        <v>42732.00681712963</v>
      </c>
      <c r="S2515" s="14">
        <f t="shared" si="119"/>
        <v>42792.00681712963</v>
      </c>
    </row>
    <row r="2516" spans="1:19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8337</v>
      </c>
      <c r="P2516" t="s">
        <v>8354</v>
      </c>
      <c r="Q2516">
        <f t="shared" si="117"/>
        <v>52.5</v>
      </c>
      <c r="R2516" s="14">
        <f t="shared" si="118"/>
        <v>41854.389780092592</v>
      </c>
      <c r="S2516" s="14">
        <f t="shared" si="119"/>
        <v>41871.389780092592</v>
      </c>
    </row>
    <row r="2517" spans="1:19" ht="58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8337</v>
      </c>
      <c r="P2517" t="s">
        <v>8354</v>
      </c>
      <c r="Q2517">
        <f t="shared" si="117"/>
        <v>77.5</v>
      </c>
      <c r="R2517" s="14">
        <f t="shared" si="118"/>
        <v>42027.839733796296</v>
      </c>
      <c r="S2517" s="14">
        <f t="shared" si="119"/>
        <v>42057.839733796296</v>
      </c>
    </row>
    <row r="2518" spans="1:19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8337</v>
      </c>
      <c r="P2518" t="s">
        <v>8354</v>
      </c>
      <c r="Q2518">
        <f t="shared" si="117"/>
        <v>0</v>
      </c>
      <c r="R2518" s="14">
        <f t="shared" si="118"/>
        <v>41942.653379629628</v>
      </c>
      <c r="S2518" s="14">
        <f t="shared" si="119"/>
        <v>41972.6950462963</v>
      </c>
    </row>
    <row r="2519" spans="1:19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8337</v>
      </c>
      <c r="P2519" t="s">
        <v>8354</v>
      </c>
      <c r="Q2519">
        <f t="shared" si="117"/>
        <v>53.55</v>
      </c>
      <c r="R2519" s="14">
        <f t="shared" si="118"/>
        <v>42052.802430555559</v>
      </c>
      <c r="S2519" s="14">
        <f t="shared" si="119"/>
        <v>42082.760763888888</v>
      </c>
    </row>
    <row r="2520" spans="1:19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8337</v>
      </c>
      <c r="P2520" t="s">
        <v>8354</v>
      </c>
      <c r="Q2520">
        <f t="shared" si="117"/>
        <v>0</v>
      </c>
      <c r="R2520" s="14">
        <f t="shared" si="118"/>
        <v>41926.680879629632</v>
      </c>
      <c r="S2520" s="14">
        <f t="shared" si="119"/>
        <v>41956.722546296296</v>
      </c>
    </row>
    <row r="2521" spans="1:19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8337</v>
      </c>
      <c r="P2521" t="s">
        <v>8354</v>
      </c>
      <c r="Q2521">
        <f t="shared" si="117"/>
        <v>16.25</v>
      </c>
      <c r="R2521" s="14">
        <f t="shared" si="118"/>
        <v>41809.155138888891</v>
      </c>
      <c r="S2521" s="14">
        <f t="shared" si="119"/>
        <v>41839.155138888891</v>
      </c>
    </row>
    <row r="2522" spans="1:19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8337</v>
      </c>
      <c r="P2522" t="s">
        <v>8354</v>
      </c>
      <c r="Q2522">
        <f t="shared" si="117"/>
        <v>0</v>
      </c>
      <c r="R2522" s="14">
        <f t="shared" si="118"/>
        <v>42612.600520833337</v>
      </c>
      <c r="S2522" s="14">
        <f t="shared" si="119"/>
        <v>42658.806249999994</v>
      </c>
    </row>
    <row r="2523" spans="1:19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8326</v>
      </c>
      <c r="P2523" t="s">
        <v>8355</v>
      </c>
      <c r="Q2523">
        <f t="shared" si="117"/>
        <v>103.68</v>
      </c>
      <c r="R2523" s="14">
        <f t="shared" si="118"/>
        <v>42269.967835648145</v>
      </c>
      <c r="S2523" s="14">
        <f t="shared" si="119"/>
        <v>42290.967835648145</v>
      </c>
    </row>
    <row r="2524" spans="1:19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8326</v>
      </c>
      <c r="P2524" t="s">
        <v>8355</v>
      </c>
      <c r="Q2524">
        <f t="shared" si="117"/>
        <v>185.19</v>
      </c>
      <c r="R2524" s="14">
        <f t="shared" si="118"/>
        <v>42460.573611111111</v>
      </c>
      <c r="S2524" s="14">
        <f t="shared" si="119"/>
        <v>42482.619444444441</v>
      </c>
    </row>
    <row r="2525" spans="1:19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8326</v>
      </c>
      <c r="P2525" t="s">
        <v>8355</v>
      </c>
      <c r="Q2525">
        <f t="shared" si="117"/>
        <v>54.15</v>
      </c>
      <c r="R2525" s="14">
        <f t="shared" si="118"/>
        <v>41930.975601851853</v>
      </c>
      <c r="S2525" s="14">
        <f t="shared" si="119"/>
        <v>41961.017268518524</v>
      </c>
    </row>
    <row r="2526" spans="1:19" ht="43.5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8326</v>
      </c>
      <c r="P2526" t="s">
        <v>8355</v>
      </c>
      <c r="Q2526">
        <f t="shared" si="117"/>
        <v>177.21</v>
      </c>
      <c r="R2526" s="14">
        <f t="shared" si="118"/>
        <v>41961.807372685187</v>
      </c>
      <c r="S2526" s="14">
        <f t="shared" si="119"/>
        <v>41994.1875</v>
      </c>
    </row>
    <row r="2527" spans="1:19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8326</v>
      </c>
      <c r="P2527" t="s">
        <v>8355</v>
      </c>
      <c r="Q2527">
        <f t="shared" si="117"/>
        <v>100.33</v>
      </c>
      <c r="R2527" s="14">
        <f t="shared" si="118"/>
        <v>41058.844571759262</v>
      </c>
      <c r="S2527" s="14">
        <f t="shared" si="119"/>
        <v>41088.844571759262</v>
      </c>
    </row>
    <row r="2528" spans="1:19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8326</v>
      </c>
      <c r="P2528" t="s">
        <v>8355</v>
      </c>
      <c r="Q2528">
        <f t="shared" si="117"/>
        <v>136.91</v>
      </c>
      <c r="R2528" s="14">
        <f t="shared" si="118"/>
        <v>41953.091134259259</v>
      </c>
      <c r="S2528" s="14">
        <f t="shared" si="119"/>
        <v>41981.207638888889</v>
      </c>
    </row>
    <row r="2529" spans="1:19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8326</v>
      </c>
      <c r="P2529" t="s">
        <v>8355</v>
      </c>
      <c r="Q2529">
        <f t="shared" si="117"/>
        <v>57.54</v>
      </c>
      <c r="R2529" s="14">
        <f t="shared" si="118"/>
        <v>41546.75105324074</v>
      </c>
      <c r="S2529" s="14">
        <f t="shared" si="119"/>
        <v>41565.165972222225</v>
      </c>
    </row>
    <row r="2530" spans="1:19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8326</v>
      </c>
      <c r="P2530" t="s">
        <v>8355</v>
      </c>
      <c r="Q2530">
        <f t="shared" si="117"/>
        <v>52.96</v>
      </c>
      <c r="R2530" s="14">
        <f t="shared" si="118"/>
        <v>42217.834525462968</v>
      </c>
      <c r="S2530" s="14">
        <f t="shared" si="119"/>
        <v>42236.458333333328</v>
      </c>
    </row>
    <row r="2531" spans="1:19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8326</v>
      </c>
      <c r="P2531" t="s">
        <v>8355</v>
      </c>
      <c r="Q2531">
        <f t="shared" si="117"/>
        <v>82.33</v>
      </c>
      <c r="R2531" s="14">
        <f t="shared" si="118"/>
        <v>40948.080729166664</v>
      </c>
      <c r="S2531" s="14">
        <f t="shared" si="119"/>
        <v>40993.0390625</v>
      </c>
    </row>
    <row r="2532" spans="1:19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8326</v>
      </c>
      <c r="P2532" t="s">
        <v>8355</v>
      </c>
      <c r="Q2532">
        <f t="shared" si="117"/>
        <v>135.41999999999999</v>
      </c>
      <c r="R2532" s="14">
        <f t="shared" si="118"/>
        <v>42081.864641203705</v>
      </c>
      <c r="S2532" s="14">
        <f t="shared" si="119"/>
        <v>42114.201388888891</v>
      </c>
    </row>
    <row r="2533" spans="1:19" ht="58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8326</v>
      </c>
      <c r="P2533" t="s">
        <v>8355</v>
      </c>
      <c r="Q2533">
        <f t="shared" si="117"/>
        <v>74.069999999999993</v>
      </c>
      <c r="R2533" s="14">
        <f t="shared" si="118"/>
        <v>42208.680023148147</v>
      </c>
      <c r="S2533" s="14">
        <f t="shared" si="119"/>
        <v>42231.165972222225</v>
      </c>
    </row>
    <row r="2534" spans="1:19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8326</v>
      </c>
      <c r="P2534" t="s">
        <v>8355</v>
      </c>
      <c r="Q2534">
        <f t="shared" si="117"/>
        <v>84.08</v>
      </c>
      <c r="R2534" s="14">
        <f t="shared" si="118"/>
        <v>41107.849143518521</v>
      </c>
      <c r="S2534" s="14">
        <f t="shared" si="119"/>
        <v>41137.849143518521</v>
      </c>
    </row>
    <row r="2535" spans="1:19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8326</v>
      </c>
      <c r="P2535" t="s">
        <v>8355</v>
      </c>
      <c r="Q2535">
        <f t="shared" si="117"/>
        <v>61.03</v>
      </c>
      <c r="R2535" s="14">
        <f t="shared" si="118"/>
        <v>41304.751284722224</v>
      </c>
      <c r="S2535" s="14">
        <f t="shared" si="119"/>
        <v>41334.750787037039</v>
      </c>
    </row>
    <row r="2536" spans="1:19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8326</v>
      </c>
      <c r="P2536" t="s">
        <v>8355</v>
      </c>
      <c r="Q2536">
        <f t="shared" si="117"/>
        <v>150</v>
      </c>
      <c r="R2536" s="14">
        <f t="shared" si="118"/>
        <v>40127.700370370374</v>
      </c>
      <c r="S2536" s="14">
        <f t="shared" si="119"/>
        <v>40179.25</v>
      </c>
    </row>
    <row r="2537" spans="1:19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8326</v>
      </c>
      <c r="P2537" t="s">
        <v>8355</v>
      </c>
      <c r="Q2537">
        <f t="shared" si="117"/>
        <v>266.08999999999997</v>
      </c>
      <c r="R2537" s="14">
        <f t="shared" si="118"/>
        <v>41943.791030092594</v>
      </c>
      <c r="S2537" s="14">
        <f t="shared" si="119"/>
        <v>41974.832696759258</v>
      </c>
    </row>
    <row r="2538" spans="1:19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8326</v>
      </c>
      <c r="P2538" t="s">
        <v>8355</v>
      </c>
      <c r="Q2538">
        <f t="shared" si="117"/>
        <v>7.25</v>
      </c>
      <c r="R2538" s="14">
        <f t="shared" si="118"/>
        <v>41464.106087962966</v>
      </c>
      <c r="S2538" s="14">
        <f t="shared" si="119"/>
        <v>41485.106087962966</v>
      </c>
    </row>
    <row r="2539" spans="1:19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8326</v>
      </c>
      <c r="P2539" t="s">
        <v>8355</v>
      </c>
      <c r="Q2539">
        <f t="shared" si="117"/>
        <v>100</v>
      </c>
      <c r="R2539" s="14">
        <f t="shared" si="118"/>
        <v>40696.648784722223</v>
      </c>
      <c r="S2539" s="14">
        <f t="shared" si="119"/>
        <v>40756.648784722223</v>
      </c>
    </row>
    <row r="2540" spans="1:19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8326</v>
      </c>
      <c r="P2540" t="s">
        <v>8355</v>
      </c>
      <c r="Q2540">
        <f t="shared" si="117"/>
        <v>109.96</v>
      </c>
      <c r="R2540" s="14">
        <f t="shared" si="118"/>
        <v>41298.509965277779</v>
      </c>
      <c r="S2540" s="14">
        <f t="shared" si="119"/>
        <v>41329.207638888889</v>
      </c>
    </row>
    <row r="2541" spans="1:19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8326</v>
      </c>
      <c r="P2541" t="s">
        <v>8355</v>
      </c>
      <c r="Q2541">
        <f t="shared" si="117"/>
        <v>169.92</v>
      </c>
      <c r="R2541" s="14">
        <f t="shared" si="118"/>
        <v>41977.902222222227</v>
      </c>
      <c r="S2541" s="14">
        <f t="shared" si="119"/>
        <v>42037.902222222227</v>
      </c>
    </row>
    <row r="2542" spans="1:19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8326</v>
      </c>
      <c r="P2542" t="s">
        <v>8355</v>
      </c>
      <c r="Q2542">
        <f t="shared" si="117"/>
        <v>95.74</v>
      </c>
      <c r="R2542" s="14">
        <f t="shared" si="118"/>
        <v>40785.675011574072</v>
      </c>
      <c r="S2542" s="14">
        <f t="shared" si="119"/>
        <v>40845.675011574072</v>
      </c>
    </row>
    <row r="2543" spans="1:19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8326</v>
      </c>
      <c r="P2543" t="s">
        <v>8355</v>
      </c>
      <c r="Q2543">
        <f t="shared" si="117"/>
        <v>59.46</v>
      </c>
      <c r="R2543" s="14">
        <f t="shared" si="118"/>
        <v>41483.449282407404</v>
      </c>
      <c r="S2543" s="14">
        <f t="shared" si="119"/>
        <v>41543.449282407404</v>
      </c>
    </row>
    <row r="2544" spans="1:19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8326</v>
      </c>
      <c r="P2544" t="s">
        <v>8355</v>
      </c>
      <c r="Q2544">
        <f t="shared" si="117"/>
        <v>55.77</v>
      </c>
      <c r="R2544" s="14">
        <f t="shared" si="118"/>
        <v>41509.426585648151</v>
      </c>
      <c r="S2544" s="14">
        <f t="shared" si="119"/>
        <v>41548.165972222225</v>
      </c>
    </row>
    <row r="2545" spans="1:19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8326</v>
      </c>
      <c r="P2545" t="s">
        <v>8355</v>
      </c>
      <c r="Q2545">
        <f t="shared" si="117"/>
        <v>30.08</v>
      </c>
      <c r="R2545" s="14">
        <f t="shared" si="118"/>
        <v>40514.107615740737</v>
      </c>
      <c r="S2545" s="14">
        <f t="shared" si="119"/>
        <v>40545.125</v>
      </c>
    </row>
    <row r="2546" spans="1:19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8326</v>
      </c>
      <c r="P2546" t="s">
        <v>8355</v>
      </c>
      <c r="Q2546">
        <f t="shared" si="117"/>
        <v>88.44</v>
      </c>
      <c r="R2546" s="14">
        <f t="shared" si="118"/>
        <v>41068.520474537036</v>
      </c>
      <c r="S2546" s="14">
        <f t="shared" si="119"/>
        <v>41098.520474537036</v>
      </c>
    </row>
    <row r="2547" spans="1:19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8326</v>
      </c>
      <c r="P2547" t="s">
        <v>8355</v>
      </c>
      <c r="Q2547">
        <f t="shared" si="117"/>
        <v>64.03</v>
      </c>
      <c r="R2547" s="14">
        <f t="shared" si="118"/>
        <v>42027.13817129629</v>
      </c>
      <c r="S2547" s="14">
        <f t="shared" si="119"/>
        <v>42062.020833333328</v>
      </c>
    </row>
    <row r="2548" spans="1:19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8326</v>
      </c>
      <c r="P2548" t="s">
        <v>8355</v>
      </c>
      <c r="Q2548">
        <f t="shared" si="117"/>
        <v>60.15</v>
      </c>
      <c r="R2548" s="14">
        <f t="shared" si="118"/>
        <v>41524.858553240738</v>
      </c>
      <c r="S2548" s="14">
        <f t="shared" si="119"/>
        <v>41552.208333333336</v>
      </c>
    </row>
    <row r="2549" spans="1:19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8326</v>
      </c>
      <c r="P2549" t="s">
        <v>8355</v>
      </c>
      <c r="Q2549">
        <f t="shared" si="117"/>
        <v>49.19</v>
      </c>
      <c r="R2549" s="14">
        <f t="shared" si="118"/>
        <v>40973.773182870369</v>
      </c>
      <c r="S2549" s="14">
        <f t="shared" si="119"/>
        <v>41003.731516203705</v>
      </c>
    </row>
    <row r="2550" spans="1:19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8326</v>
      </c>
      <c r="P2550" t="s">
        <v>8355</v>
      </c>
      <c r="Q2550">
        <f t="shared" si="117"/>
        <v>165.16</v>
      </c>
      <c r="R2550" s="14">
        <f t="shared" si="118"/>
        <v>42618.625428240746</v>
      </c>
      <c r="S2550" s="14">
        <f t="shared" si="119"/>
        <v>42643.185416666667</v>
      </c>
    </row>
    <row r="2551" spans="1:19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8326</v>
      </c>
      <c r="P2551" t="s">
        <v>8355</v>
      </c>
      <c r="Q2551">
        <f t="shared" si="117"/>
        <v>43.62</v>
      </c>
      <c r="R2551" s="14">
        <f t="shared" si="118"/>
        <v>41390.757754629631</v>
      </c>
      <c r="S2551" s="14">
        <f t="shared" si="119"/>
        <v>41425.708333333336</v>
      </c>
    </row>
    <row r="2552" spans="1:19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8326</v>
      </c>
      <c r="P2552" t="s">
        <v>8355</v>
      </c>
      <c r="Q2552">
        <f t="shared" si="117"/>
        <v>43.7</v>
      </c>
      <c r="R2552" s="14">
        <f t="shared" si="118"/>
        <v>42228.634328703702</v>
      </c>
      <c r="S2552" s="14">
        <f t="shared" si="119"/>
        <v>42285.165972222225</v>
      </c>
    </row>
    <row r="2553" spans="1:19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8326</v>
      </c>
      <c r="P2553" t="s">
        <v>8355</v>
      </c>
      <c r="Q2553">
        <f t="shared" si="117"/>
        <v>67.42</v>
      </c>
      <c r="R2553" s="14">
        <f t="shared" si="118"/>
        <v>40961.252141203702</v>
      </c>
      <c r="S2553" s="14">
        <f t="shared" si="119"/>
        <v>40989.866666666669</v>
      </c>
    </row>
    <row r="2554" spans="1:19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8326</v>
      </c>
      <c r="P2554" t="s">
        <v>8355</v>
      </c>
      <c r="Q2554">
        <f t="shared" si="117"/>
        <v>177.5</v>
      </c>
      <c r="R2554" s="14">
        <f t="shared" si="118"/>
        <v>42769.809965277775</v>
      </c>
      <c r="S2554" s="14">
        <f t="shared" si="119"/>
        <v>42799.809965277775</v>
      </c>
    </row>
    <row r="2555" spans="1:19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8326</v>
      </c>
      <c r="P2555" t="s">
        <v>8355</v>
      </c>
      <c r="Q2555">
        <f t="shared" si="117"/>
        <v>38.880000000000003</v>
      </c>
      <c r="R2555" s="14">
        <f t="shared" si="118"/>
        <v>41113.199155092596</v>
      </c>
      <c r="S2555" s="14">
        <f t="shared" si="119"/>
        <v>41173.199155092596</v>
      </c>
    </row>
    <row r="2556" spans="1:19" ht="58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8326</v>
      </c>
      <c r="P2556" t="s">
        <v>8355</v>
      </c>
      <c r="Q2556">
        <f t="shared" si="117"/>
        <v>54.99</v>
      </c>
      <c r="R2556" s="14">
        <f t="shared" si="118"/>
        <v>42125.078275462962</v>
      </c>
      <c r="S2556" s="14">
        <f t="shared" si="119"/>
        <v>42156.165972222225</v>
      </c>
    </row>
    <row r="2557" spans="1:19" ht="58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8326</v>
      </c>
      <c r="P2557" t="s">
        <v>8355</v>
      </c>
      <c r="Q2557">
        <f t="shared" si="117"/>
        <v>61.34</v>
      </c>
      <c r="R2557" s="14">
        <f t="shared" si="118"/>
        <v>41026.655011574076</v>
      </c>
      <c r="S2557" s="14">
        <f t="shared" si="119"/>
        <v>41057.655011574076</v>
      </c>
    </row>
    <row r="2558" spans="1:19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8326</v>
      </c>
      <c r="P2558" t="s">
        <v>8355</v>
      </c>
      <c r="Q2558">
        <f t="shared" si="117"/>
        <v>23.12</v>
      </c>
      <c r="R2558" s="14">
        <f t="shared" si="118"/>
        <v>41222.991400462961</v>
      </c>
      <c r="S2558" s="14">
        <f t="shared" si="119"/>
        <v>41267.991400462961</v>
      </c>
    </row>
    <row r="2559" spans="1:19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8326</v>
      </c>
      <c r="P2559" t="s">
        <v>8355</v>
      </c>
      <c r="Q2559">
        <f t="shared" si="117"/>
        <v>29.61</v>
      </c>
      <c r="R2559" s="14">
        <f t="shared" si="118"/>
        <v>41744.745208333334</v>
      </c>
      <c r="S2559" s="14">
        <f t="shared" si="119"/>
        <v>41774.745208333334</v>
      </c>
    </row>
    <row r="2560" spans="1:19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8326</v>
      </c>
      <c r="P2560" t="s">
        <v>8355</v>
      </c>
      <c r="Q2560">
        <f t="shared" si="117"/>
        <v>75.61</v>
      </c>
      <c r="R2560" s="14">
        <f t="shared" si="118"/>
        <v>42093.860023148154</v>
      </c>
      <c r="S2560" s="14">
        <f t="shared" si="119"/>
        <v>42125.582638888889</v>
      </c>
    </row>
    <row r="2561" spans="1:19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8326</v>
      </c>
      <c r="P2561" t="s">
        <v>8355</v>
      </c>
      <c r="Q2561">
        <f t="shared" si="117"/>
        <v>35.6</v>
      </c>
      <c r="R2561" s="14">
        <f t="shared" si="118"/>
        <v>40829.873657407406</v>
      </c>
      <c r="S2561" s="14">
        <f t="shared" si="119"/>
        <v>40862.817361111112</v>
      </c>
    </row>
    <row r="2562" spans="1:19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8326</v>
      </c>
      <c r="P2562" t="s">
        <v>8355</v>
      </c>
      <c r="Q2562">
        <f t="shared" si="117"/>
        <v>143</v>
      </c>
      <c r="R2562" s="14">
        <f t="shared" si="118"/>
        <v>42039.951087962967</v>
      </c>
      <c r="S2562" s="14">
        <f t="shared" si="119"/>
        <v>42069.951087962967</v>
      </c>
    </row>
    <row r="2563" spans="1:19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8337</v>
      </c>
      <c r="P2563" t="s">
        <v>8338</v>
      </c>
      <c r="Q2563">
        <f t="shared" ref="Q2563:Q2626" si="120">IFERROR(ROUND(E2563/L2563,2),0)</f>
        <v>0</v>
      </c>
      <c r="R2563" s="14">
        <f t="shared" ref="R2563:R2626" si="121">(((J2563/60)/60)/24)+DATE(1970,1,1)</f>
        <v>42260.528807870374</v>
      </c>
      <c r="S2563" s="14">
        <f t="shared" ref="S2563:S2626" si="122">(((I2563/60)/60)/24)+DATE(1970,1,1)</f>
        <v>42290.528807870374</v>
      </c>
    </row>
    <row r="2564" spans="1:19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8337</v>
      </c>
      <c r="P2564" t="s">
        <v>8338</v>
      </c>
      <c r="Q2564">
        <f t="shared" si="120"/>
        <v>25</v>
      </c>
      <c r="R2564" s="14">
        <f t="shared" si="121"/>
        <v>42594.524756944447</v>
      </c>
      <c r="S2564" s="14">
        <f t="shared" si="122"/>
        <v>42654.524756944447</v>
      </c>
    </row>
    <row r="2565" spans="1:19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8337</v>
      </c>
      <c r="P2565" t="s">
        <v>8338</v>
      </c>
      <c r="Q2565">
        <f t="shared" si="120"/>
        <v>0</v>
      </c>
      <c r="R2565" s="14">
        <f t="shared" si="121"/>
        <v>42155.139479166668</v>
      </c>
      <c r="S2565" s="14">
        <f t="shared" si="122"/>
        <v>42215.139479166668</v>
      </c>
    </row>
    <row r="2566" spans="1:19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8337</v>
      </c>
      <c r="P2566" t="s">
        <v>8338</v>
      </c>
      <c r="Q2566">
        <f t="shared" si="120"/>
        <v>0</v>
      </c>
      <c r="R2566" s="14">
        <f t="shared" si="121"/>
        <v>41822.040497685186</v>
      </c>
      <c r="S2566" s="14">
        <f t="shared" si="122"/>
        <v>41852.040497685186</v>
      </c>
    </row>
    <row r="2567" spans="1:19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8337</v>
      </c>
      <c r="P2567" t="s">
        <v>8338</v>
      </c>
      <c r="Q2567">
        <f t="shared" si="120"/>
        <v>100</v>
      </c>
      <c r="R2567" s="14">
        <f t="shared" si="121"/>
        <v>42440.650335648148</v>
      </c>
      <c r="S2567" s="14">
        <f t="shared" si="122"/>
        <v>42499.868055555555</v>
      </c>
    </row>
    <row r="2568" spans="1:19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8337</v>
      </c>
      <c r="P2568" t="s">
        <v>8338</v>
      </c>
      <c r="Q2568">
        <f t="shared" si="120"/>
        <v>0</v>
      </c>
      <c r="R2568" s="14">
        <f t="shared" si="121"/>
        <v>41842.980879629627</v>
      </c>
      <c r="S2568" s="14">
        <f t="shared" si="122"/>
        <v>41872.980879629627</v>
      </c>
    </row>
    <row r="2569" spans="1:19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8337</v>
      </c>
      <c r="P2569" t="s">
        <v>8338</v>
      </c>
      <c r="Q2569">
        <f t="shared" si="120"/>
        <v>60</v>
      </c>
      <c r="R2569" s="14">
        <f t="shared" si="121"/>
        <v>42087.878912037035</v>
      </c>
      <c r="S2569" s="14">
        <f t="shared" si="122"/>
        <v>42117.878912037035</v>
      </c>
    </row>
    <row r="2570" spans="1:19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8337</v>
      </c>
      <c r="P2570" t="s">
        <v>8338</v>
      </c>
      <c r="Q2570">
        <f t="shared" si="120"/>
        <v>50</v>
      </c>
      <c r="R2570" s="14">
        <f t="shared" si="121"/>
        <v>42584.666597222225</v>
      </c>
      <c r="S2570" s="14">
        <f t="shared" si="122"/>
        <v>42614.666597222225</v>
      </c>
    </row>
    <row r="2571" spans="1:19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8337</v>
      </c>
      <c r="P2571" t="s">
        <v>8338</v>
      </c>
      <c r="Q2571">
        <f t="shared" si="120"/>
        <v>72.5</v>
      </c>
      <c r="R2571" s="14">
        <f t="shared" si="121"/>
        <v>42234.105462962965</v>
      </c>
      <c r="S2571" s="14">
        <f t="shared" si="122"/>
        <v>42264.105462962965</v>
      </c>
    </row>
    <row r="2572" spans="1:19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8337</v>
      </c>
      <c r="P2572" t="s">
        <v>8338</v>
      </c>
      <c r="Q2572">
        <f t="shared" si="120"/>
        <v>29.5</v>
      </c>
      <c r="R2572" s="14">
        <f t="shared" si="121"/>
        <v>42744.903182870374</v>
      </c>
      <c r="S2572" s="14">
        <f t="shared" si="122"/>
        <v>42774.903182870374</v>
      </c>
    </row>
    <row r="2573" spans="1:19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8337</v>
      </c>
      <c r="P2573" t="s">
        <v>8338</v>
      </c>
      <c r="Q2573">
        <f t="shared" si="120"/>
        <v>62.5</v>
      </c>
      <c r="R2573" s="14">
        <f t="shared" si="121"/>
        <v>42449.341678240744</v>
      </c>
      <c r="S2573" s="14">
        <f t="shared" si="122"/>
        <v>42509.341678240744</v>
      </c>
    </row>
    <row r="2574" spans="1:19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8337</v>
      </c>
      <c r="P2574" t="s">
        <v>8338</v>
      </c>
      <c r="Q2574">
        <f t="shared" si="120"/>
        <v>0</v>
      </c>
      <c r="R2574" s="14">
        <f t="shared" si="121"/>
        <v>42077.119409722218</v>
      </c>
      <c r="S2574" s="14">
        <f t="shared" si="122"/>
        <v>42107.119409722218</v>
      </c>
    </row>
    <row r="2575" spans="1:19" ht="58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8337</v>
      </c>
      <c r="P2575" t="s">
        <v>8338</v>
      </c>
      <c r="Q2575">
        <f t="shared" si="120"/>
        <v>0</v>
      </c>
      <c r="R2575" s="14">
        <f t="shared" si="121"/>
        <v>41829.592002314814</v>
      </c>
      <c r="S2575" s="14">
        <f t="shared" si="122"/>
        <v>41874.592002314814</v>
      </c>
    </row>
    <row r="2576" spans="1:19" ht="58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8337</v>
      </c>
      <c r="P2576" t="s">
        <v>8338</v>
      </c>
      <c r="Q2576">
        <f t="shared" si="120"/>
        <v>0</v>
      </c>
      <c r="R2576" s="14">
        <f t="shared" si="121"/>
        <v>42487.825752314813</v>
      </c>
      <c r="S2576" s="14">
        <f t="shared" si="122"/>
        <v>42508.825752314813</v>
      </c>
    </row>
    <row r="2577" spans="1:19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8337</v>
      </c>
      <c r="P2577" t="s">
        <v>8338</v>
      </c>
      <c r="Q2577">
        <f t="shared" si="120"/>
        <v>0</v>
      </c>
      <c r="R2577" s="14">
        <f t="shared" si="121"/>
        <v>41986.108726851846</v>
      </c>
      <c r="S2577" s="14">
        <f t="shared" si="122"/>
        <v>42016.108726851846</v>
      </c>
    </row>
    <row r="2578" spans="1:19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8337</v>
      </c>
      <c r="P2578" t="s">
        <v>8338</v>
      </c>
      <c r="Q2578">
        <f t="shared" si="120"/>
        <v>0</v>
      </c>
      <c r="R2578" s="14">
        <f t="shared" si="121"/>
        <v>42060.00980324074</v>
      </c>
      <c r="S2578" s="14">
        <f t="shared" si="122"/>
        <v>42104.968136574069</v>
      </c>
    </row>
    <row r="2579" spans="1:19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8337</v>
      </c>
      <c r="P2579" t="s">
        <v>8338</v>
      </c>
      <c r="Q2579">
        <f t="shared" si="120"/>
        <v>0</v>
      </c>
      <c r="R2579" s="14">
        <f t="shared" si="121"/>
        <v>41830.820567129631</v>
      </c>
      <c r="S2579" s="14">
        <f t="shared" si="122"/>
        <v>41855.820567129631</v>
      </c>
    </row>
    <row r="2580" spans="1:19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8337</v>
      </c>
      <c r="P2580" t="s">
        <v>8338</v>
      </c>
      <c r="Q2580">
        <f t="shared" si="120"/>
        <v>0</v>
      </c>
      <c r="R2580" s="14">
        <f t="shared" si="121"/>
        <v>42238.022905092599</v>
      </c>
      <c r="S2580" s="14">
        <f t="shared" si="122"/>
        <v>42286.708333333328</v>
      </c>
    </row>
    <row r="2581" spans="1:19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8337</v>
      </c>
      <c r="P2581" t="s">
        <v>8338</v>
      </c>
      <c r="Q2581">
        <f t="shared" si="120"/>
        <v>23.08</v>
      </c>
      <c r="R2581" s="14">
        <f t="shared" si="121"/>
        <v>41837.829895833333</v>
      </c>
      <c r="S2581" s="14">
        <f t="shared" si="122"/>
        <v>41897.829895833333</v>
      </c>
    </row>
    <row r="2582" spans="1:19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8337</v>
      </c>
      <c r="P2582" t="s">
        <v>8338</v>
      </c>
      <c r="Q2582">
        <f t="shared" si="120"/>
        <v>25.5</v>
      </c>
      <c r="R2582" s="14">
        <f t="shared" si="121"/>
        <v>42110.326423611114</v>
      </c>
      <c r="S2582" s="14">
        <f t="shared" si="122"/>
        <v>42140.125</v>
      </c>
    </row>
    <row r="2583" spans="1:19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8337</v>
      </c>
      <c r="P2583" t="s">
        <v>8338</v>
      </c>
      <c r="Q2583">
        <f t="shared" si="120"/>
        <v>48.18</v>
      </c>
      <c r="R2583" s="14">
        <f t="shared" si="121"/>
        <v>42294.628449074073</v>
      </c>
      <c r="S2583" s="14">
        <f t="shared" si="122"/>
        <v>42324.670115740737</v>
      </c>
    </row>
    <row r="2584" spans="1:19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8337</v>
      </c>
      <c r="P2584" t="s">
        <v>8338</v>
      </c>
      <c r="Q2584">
        <f t="shared" si="120"/>
        <v>1</v>
      </c>
      <c r="R2584" s="14">
        <f t="shared" si="121"/>
        <v>42642.988819444443</v>
      </c>
      <c r="S2584" s="14">
        <f t="shared" si="122"/>
        <v>42672.988819444443</v>
      </c>
    </row>
    <row r="2585" spans="1:19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8337</v>
      </c>
      <c r="P2585" t="s">
        <v>8338</v>
      </c>
      <c r="Q2585">
        <f t="shared" si="120"/>
        <v>1</v>
      </c>
      <c r="R2585" s="14">
        <f t="shared" si="121"/>
        <v>42019.76944444445</v>
      </c>
      <c r="S2585" s="14">
        <f t="shared" si="122"/>
        <v>42079.727777777778</v>
      </c>
    </row>
    <row r="2586" spans="1:19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8337</v>
      </c>
      <c r="P2586" t="s">
        <v>8338</v>
      </c>
      <c r="Q2586">
        <f t="shared" si="120"/>
        <v>0</v>
      </c>
      <c r="R2586" s="14">
        <f t="shared" si="121"/>
        <v>42140.173252314817</v>
      </c>
      <c r="S2586" s="14">
        <f t="shared" si="122"/>
        <v>42170.173252314817</v>
      </c>
    </row>
    <row r="2587" spans="1:19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8337</v>
      </c>
      <c r="P2587" t="s">
        <v>8338</v>
      </c>
      <c r="Q2587">
        <f t="shared" si="120"/>
        <v>50</v>
      </c>
      <c r="R2587" s="14">
        <f t="shared" si="121"/>
        <v>41795.963333333333</v>
      </c>
      <c r="S2587" s="14">
        <f t="shared" si="122"/>
        <v>41825.963333333333</v>
      </c>
    </row>
    <row r="2588" spans="1:19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8337</v>
      </c>
      <c r="P2588" t="s">
        <v>8338</v>
      </c>
      <c r="Q2588">
        <f t="shared" si="120"/>
        <v>5</v>
      </c>
      <c r="R2588" s="14">
        <f t="shared" si="121"/>
        <v>42333.330277777779</v>
      </c>
      <c r="S2588" s="14">
        <f t="shared" si="122"/>
        <v>42363.330277777779</v>
      </c>
    </row>
    <row r="2589" spans="1:19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8337</v>
      </c>
      <c r="P2589" t="s">
        <v>8338</v>
      </c>
      <c r="Q2589">
        <f t="shared" si="120"/>
        <v>202.83</v>
      </c>
      <c r="R2589" s="14">
        <f t="shared" si="121"/>
        <v>42338.675381944442</v>
      </c>
      <c r="S2589" s="14">
        <f t="shared" si="122"/>
        <v>42368.675381944442</v>
      </c>
    </row>
    <row r="2590" spans="1:19" ht="58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8337</v>
      </c>
      <c r="P2590" t="s">
        <v>8338</v>
      </c>
      <c r="Q2590">
        <f t="shared" si="120"/>
        <v>29.13</v>
      </c>
      <c r="R2590" s="14">
        <f t="shared" si="121"/>
        <v>42042.676226851851</v>
      </c>
      <c r="S2590" s="14">
        <f t="shared" si="122"/>
        <v>42094.551388888889</v>
      </c>
    </row>
    <row r="2591" spans="1:19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8337</v>
      </c>
      <c r="P2591" t="s">
        <v>8338</v>
      </c>
      <c r="Q2591">
        <f t="shared" si="120"/>
        <v>5</v>
      </c>
      <c r="R2591" s="14">
        <f t="shared" si="121"/>
        <v>42422.536192129628</v>
      </c>
      <c r="S2591" s="14">
        <f t="shared" si="122"/>
        <v>42452.494525462964</v>
      </c>
    </row>
    <row r="2592" spans="1:19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8337</v>
      </c>
      <c r="P2592" t="s">
        <v>8338</v>
      </c>
      <c r="Q2592">
        <f t="shared" si="120"/>
        <v>0</v>
      </c>
      <c r="R2592" s="14">
        <f t="shared" si="121"/>
        <v>42388.589085648149</v>
      </c>
      <c r="S2592" s="14">
        <f t="shared" si="122"/>
        <v>42395.589085648149</v>
      </c>
    </row>
    <row r="2593" spans="1:19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8337</v>
      </c>
      <c r="P2593" t="s">
        <v>8338</v>
      </c>
      <c r="Q2593">
        <f t="shared" si="120"/>
        <v>13</v>
      </c>
      <c r="R2593" s="14">
        <f t="shared" si="121"/>
        <v>42382.906527777777</v>
      </c>
      <c r="S2593" s="14">
        <f t="shared" si="122"/>
        <v>42442.864861111113</v>
      </c>
    </row>
    <row r="2594" spans="1:19" ht="58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8337</v>
      </c>
      <c r="P2594" t="s">
        <v>8338</v>
      </c>
      <c r="Q2594">
        <f t="shared" si="120"/>
        <v>50</v>
      </c>
      <c r="R2594" s="14">
        <f t="shared" si="121"/>
        <v>41887.801168981481</v>
      </c>
      <c r="S2594" s="14">
        <f t="shared" si="122"/>
        <v>41917.801168981481</v>
      </c>
    </row>
    <row r="2595" spans="1:19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8337</v>
      </c>
      <c r="P2595" t="s">
        <v>8338</v>
      </c>
      <c r="Q2595">
        <f t="shared" si="120"/>
        <v>0</v>
      </c>
      <c r="R2595" s="14">
        <f t="shared" si="121"/>
        <v>42089.84520833334</v>
      </c>
      <c r="S2595" s="14">
        <f t="shared" si="122"/>
        <v>42119.84520833334</v>
      </c>
    </row>
    <row r="2596" spans="1:19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8337</v>
      </c>
      <c r="P2596" t="s">
        <v>8338</v>
      </c>
      <c r="Q2596">
        <f t="shared" si="120"/>
        <v>1</v>
      </c>
      <c r="R2596" s="14">
        <f t="shared" si="121"/>
        <v>41828.967916666668</v>
      </c>
      <c r="S2596" s="14">
        <f t="shared" si="122"/>
        <v>41858.967916666668</v>
      </c>
    </row>
    <row r="2597" spans="1:19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8337</v>
      </c>
      <c r="P2597" t="s">
        <v>8338</v>
      </c>
      <c r="Q2597">
        <f t="shared" si="120"/>
        <v>96.05</v>
      </c>
      <c r="R2597" s="14">
        <f t="shared" si="121"/>
        <v>42760.244212962964</v>
      </c>
      <c r="S2597" s="14">
        <f t="shared" si="122"/>
        <v>42790.244212962964</v>
      </c>
    </row>
    <row r="2598" spans="1:19" ht="58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8337</v>
      </c>
      <c r="P2598" t="s">
        <v>8338</v>
      </c>
      <c r="Q2598">
        <f t="shared" si="120"/>
        <v>305.77999999999997</v>
      </c>
      <c r="R2598" s="14">
        <f t="shared" si="121"/>
        <v>41828.664456018516</v>
      </c>
      <c r="S2598" s="14">
        <f t="shared" si="122"/>
        <v>41858.664456018516</v>
      </c>
    </row>
    <row r="2599" spans="1:19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8337</v>
      </c>
      <c r="P2599" t="s">
        <v>8338</v>
      </c>
      <c r="Q2599">
        <f t="shared" si="120"/>
        <v>12.14</v>
      </c>
      <c r="R2599" s="14">
        <f t="shared" si="121"/>
        <v>42510.341631944444</v>
      </c>
      <c r="S2599" s="14">
        <f t="shared" si="122"/>
        <v>42540.341631944444</v>
      </c>
    </row>
    <row r="2600" spans="1:19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8337</v>
      </c>
      <c r="P2600" t="s">
        <v>8338</v>
      </c>
      <c r="Q2600">
        <f t="shared" si="120"/>
        <v>83.57</v>
      </c>
      <c r="R2600" s="14">
        <f t="shared" si="121"/>
        <v>42240.840289351851</v>
      </c>
      <c r="S2600" s="14">
        <f t="shared" si="122"/>
        <v>42270.840289351851</v>
      </c>
    </row>
    <row r="2601" spans="1:19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8337</v>
      </c>
      <c r="P2601" t="s">
        <v>8338</v>
      </c>
      <c r="Q2601">
        <f t="shared" si="120"/>
        <v>18</v>
      </c>
      <c r="R2601" s="14">
        <f t="shared" si="121"/>
        <v>41809.754016203704</v>
      </c>
      <c r="S2601" s="14">
        <f t="shared" si="122"/>
        <v>41854.754016203704</v>
      </c>
    </row>
    <row r="2602" spans="1:19" ht="43.5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8337</v>
      </c>
      <c r="P2602" t="s">
        <v>8338</v>
      </c>
      <c r="Q2602">
        <f t="shared" si="120"/>
        <v>115.53</v>
      </c>
      <c r="R2602" s="14">
        <f t="shared" si="121"/>
        <v>42394.900462962964</v>
      </c>
      <c r="S2602" s="14">
        <f t="shared" si="122"/>
        <v>42454.858796296292</v>
      </c>
    </row>
    <row r="2603" spans="1:19" ht="58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8320</v>
      </c>
      <c r="P2603" t="s">
        <v>8356</v>
      </c>
      <c r="Q2603">
        <f t="shared" si="120"/>
        <v>21.9</v>
      </c>
      <c r="R2603" s="14">
        <f t="shared" si="121"/>
        <v>41150.902187499996</v>
      </c>
      <c r="S2603" s="14">
        <f t="shared" si="122"/>
        <v>41165.165972222225</v>
      </c>
    </row>
    <row r="2604" spans="1:19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8320</v>
      </c>
      <c r="P2604" t="s">
        <v>8356</v>
      </c>
      <c r="Q2604">
        <f t="shared" si="120"/>
        <v>80.02</v>
      </c>
      <c r="R2604" s="14">
        <f t="shared" si="121"/>
        <v>41915.747314814813</v>
      </c>
      <c r="S2604" s="14">
        <f t="shared" si="122"/>
        <v>41955.888888888891</v>
      </c>
    </row>
    <row r="2605" spans="1:19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8320</v>
      </c>
      <c r="P2605" t="s">
        <v>8356</v>
      </c>
      <c r="Q2605">
        <f t="shared" si="120"/>
        <v>35.520000000000003</v>
      </c>
      <c r="R2605" s="14">
        <f t="shared" si="121"/>
        <v>41617.912662037037</v>
      </c>
      <c r="S2605" s="14">
        <f t="shared" si="122"/>
        <v>41631.912662037037</v>
      </c>
    </row>
    <row r="2606" spans="1:19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8320</v>
      </c>
      <c r="P2606" t="s">
        <v>8356</v>
      </c>
      <c r="Q2606">
        <f t="shared" si="120"/>
        <v>64.930000000000007</v>
      </c>
      <c r="R2606" s="14">
        <f t="shared" si="121"/>
        <v>40998.051192129627</v>
      </c>
      <c r="S2606" s="14">
        <f t="shared" si="122"/>
        <v>41028.051192129627</v>
      </c>
    </row>
    <row r="2607" spans="1:19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8320</v>
      </c>
      <c r="P2607" t="s">
        <v>8356</v>
      </c>
      <c r="Q2607">
        <f t="shared" si="120"/>
        <v>60.97</v>
      </c>
      <c r="R2607" s="14">
        <f t="shared" si="121"/>
        <v>42508.541550925926</v>
      </c>
      <c r="S2607" s="14">
        <f t="shared" si="122"/>
        <v>42538.541550925926</v>
      </c>
    </row>
    <row r="2608" spans="1:19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8320</v>
      </c>
      <c r="P2608" t="s">
        <v>8356</v>
      </c>
      <c r="Q2608">
        <f t="shared" si="120"/>
        <v>31.44</v>
      </c>
      <c r="R2608" s="14">
        <f t="shared" si="121"/>
        <v>41726.712754629632</v>
      </c>
      <c r="S2608" s="14">
        <f t="shared" si="122"/>
        <v>41758.712754629632</v>
      </c>
    </row>
    <row r="2609" spans="1:19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8320</v>
      </c>
      <c r="P2609" t="s">
        <v>8356</v>
      </c>
      <c r="Q2609">
        <f t="shared" si="120"/>
        <v>81.95</v>
      </c>
      <c r="R2609" s="14">
        <f t="shared" si="121"/>
        <v>42184.874675925923</v>
      </c>
      <c r="S2609" s="14">
        <f t="shared" si="122"/>
        <v>42228.083333333328</v>
      </c>
    </row>
    <row r="2610" spans="1:19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8320</v>
      </c>
      <c r="P2610" t="s">
        <v>8356</v>
      </c>
      <c r="Q2610">
        <f t="shared" si="120"/>
        <v>58.93</v>
      </c>
      <c r="R2610" s="14">
        <f t="shared" si="121"/>
        <v>42767.801712962959</v>
      </c>
      <c r="S2610" s="14">
        <f t="shared" si="122"/>
        <v>42809</v>
      </c>
    </row>
    <row r="2611" spans="1:19" ht="58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8320</v>
      </c>
      <c r="P2611" t="s">
        <v>8356</v>
      </c>
      <c r="Q2611">
        <f t="shared" si="120"/>
        <v>157.29</v>
      </c>
      <c r="R2611" s="14">
        <f t="shared" si="121"/>
        <v>41075.237858796296</v>
      </c>
      <c r="S2611" s="14">
        <f t="shared" si="122"/>
        <v>41105.237858796296</v>
      </c>
    </row>
    <row r="2612" spans="1:19" ht="43.5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8320</v>
      </c>
      <c r="P2612" t="s">
        <v>8356</v>
      </c>
      <c r="Q2612">
        <f t="shared" si="120"/>
        <v>55.76</v>
      </c>
      <c r="R2612" s="14">
        <f t="shared" si="121"/>
        <v>42564.881076388891</v>
      </c>
      <c r="S2612" s="14">
        <f t="shared" si="122"/>
        <v>42604.290972222225</v>
      </c>
    </row>
    <row r="2613" spans="1:19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8320</v>
      </c>
      <c r="P2613" t="s">
        <v>8356</v>
      </c>
      <c r="Q2613">
        <f t="shared" si="120"/>
        <v>83.8</v>
      </c>
      <c r="R2613" s="14">
        <f t="shared" si="121"/>
        <v>42704.335810185185</v>
      </c>
      <c r="S2613" s="14">
        <f t="shared" si="122"/>
        <v>42737.957638888889</v>
      </c>
    </row>
    <row r="2614" spans="1:19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8320</v>
      </c>
      <c r="P2614" t="s">
        <v>8356</v>
      </c>
      <c r="Q2614">
        <f t="shared" si="120"/>
        <v>58.42</v>
      </c>
      <c r="R2614" s="14">
        <f t="shared" si="121"/>
        <v>41982.143171296295</v>
      </c>
      <c r="S2614" s="14">
        <f t="shared" si="122"/>
        <v>42013.143171296295</v>
      </c>
    </row>
    <row r="2615" spans="1:19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8320</v>
      </c>
      <c r="P2615" t="s">
        <v>8356</v>
      </c>
      <c r="Q2615">
        <f t="shared" si="120"/>
        <v>270.57</v>
      </c>
      <c r="R2615" s="14">
        <f t="shared" si="121"/>
        <v>41143.81821759259</v>
      </c>
      <c r="S2615" s="14">
        <f t="shared" si="122"/>
        <v>41173.81821759259</v>
      </c>
    </row>
    <row r="2616" spans="1:19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8320</v>
      </c>
      <c r="P2616" t="s">
        <v>8356</v>
      </c>
      <c r="Q2616">
        <f t="shared" si="120"/>
        <v>107.1</v>
      </c>
      <c r="R2616" s="14">
        <f t="shared" si="121"/>
        <v>41730.708472222221</v>
      </c>
      <c r="S2616" s="14">
        <f t="shared" si="122"/>
        <v>41759.208333333336</v>
      </c>
    </row>
    <row r="2617" spans="1:19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8320</v>
      </c>
      <c r="P2617" t="s">
        <v>8356</v>
      </c>
      <c r="Q2617">
        <f t="shared" si="120"/>
        <v>47.18</v>
      </c>
      <c r="R2617" s="14">
        <f t="shared" si="121"/>
        <v>42453.49726851852</v>
      </c>
      <c r="S2617" s="14">
        <f t="shared" si="122"/>
        <v>42490.5</v>
      </c>
    </row>
    <row r="2618" spans="1:19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8320</v>
      </c>
      <c r="P2618" t="s">
        <v>8356</v>
      </c>
      <c r="Q2618">
        <f t="shared" si="120"/>
        <v>120.31</v>
      </c>
      <c r="R2618" s="14">
        <f t="shared" si="121"/>
        <v>42211.99454861111</v>
      </c>
      <c r="S2618" s="14">
        <f t="shared" si="122"/>
        <v>42241.99454861111</v>
      </c>
    </row>
    <row r="2619" spans="1:19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8320</v>
      </c>
      <c r="P2619" t="s">
        <v>8356</v>
      </c>
      <c r="Q2619">
        <f t="shared" si="120"/>
        <v>27.6</v>
      </c>
      <c r="R2619" s="14">
        <f t="shared" si="121"/>
        <v>41902.874432870369</v>
      </c>
      <c r="S2619" s="14">
        <f t="shared" si="122"/>
        <v>41932.874432870369</v>
      </c>
    </row>
    <row r="2620" spans="1:19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8320</v>
      </c>
      <c r="P2620" t="s">
        <v>8356</v>
      </c>
      <c r="Q2620">
        <f t="shared" si="120"/>
        <v>205.3</v>
      </c>
      <c r="R2620" s="14">
        <f t="shared" si="121"/>
        <v>42279.792372685188</v>
      </c>
      <c r="S2620" s="14">
        <f t="shared" si="122"/>
        <v>42339.834039351852</v>
      </c>
    </row>
    <row r="2621" spans="1:19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8320</v>
      </c>
      <c r="P2621" t="s">
        <v>8356</v>
      </c>
      <c r="Q2621">
        <f t="shared" si="120"/>
        <v>35.549999999999997</v>
      </c>
      <c r="R2621" s="14">
        <f t="shared" si="121"/>
        <v>42273.884305555555</v>
      </c>
      <c r="S2621" s="14">
        <f t="shared" si="122"/>
        <v>42300.458333333328</v>
      </c>
    </row>
    <row r="2622" spans="1:19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8320</v>
      </c>
      <c r="P2622" t="s">
        <v>8356</v>
      </c>
      <c r="Q2622">
        <f t="shared" si="120"/>
        <v>74.64</v>
      </c>
      <c r="R2622" s="14">
        <f t="shared" si="121"/>
        <v>42251.16715277778</v>
      </c>
      <c r="S2622" s="14">
        <f t="shared" si="122"/>
        <v>42288.041666666672</v>
      </c>
    </row>
    <row r="2623" spans="1:19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8320</v>
      </c>
      <c r="P2623" t="s">
        <v>8356</v>
      </c>
      <c r="Q2623">
        <f t="shared" si="120"/>
        <v>47.06</v>
      </c>
      <c r="R2623" s="14">
        <f t="shared" si="121"/>
        <v>42115.74754629629</v>
      </c>
      <c r="S2623" s="14">
        <f t="shared" si="122"/>
        <v>42145.74754629629</v>
      </c>
    </row>
    <row r="2624" spans="1:19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8320</v>
      </c>
      <c r="P2624" t="s">
        <v>8356</v>
      </c>
      <c r="Q2624">
        <f t="shared" si="120"/>
        <v>26.59</v>
      </c>
      <c r="R2624" s="14">
        <f t="shared" si="121"/>
        <v>42689.74324074074</v>
      </c>
      <c r="S2624" s="14">
        <f t="shared" si="122"/>
        <v>42734.74324074074</v>
      </c>
    </row>
    <row r="2625" spans="1:19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8320</v>
      </c>
      <c r="P2625" t="s">
        <v>8356</v>
      </c>
      <c r="Q2625">
        <f t="shared" si="120"/>
        <v>36.770000000000003</v>
      </c>
      <c r="R2625" s="14">
        <f t="shared" si="121"/>
        <v>42692.256550925929</v>
      </c>
      <c r="S2625" s="14">
        <f t="shared" si="122"/>
        <v>42706.256550925929</v>
      </c>
    </row>
    <row r="2626" spans="1:19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8320</v>
      </c>
      <c r="P2626" t="s">
        <v>8356</v>
      </c>
      <c r="Q2626">
        <f t="shared" si="120"/>
        <v>31.82</v>
      </c>
      <c r="R2626" s="14">
        <f t="shared" si="121"/>
        <v>41144.42155092593</v>
      </c>
      <c r="S2626" s="14">
        <f t="shared" si="122"/>
        <v>41165.42155092593</v>
      </c>
    </row>
    <row r="2627" spans="1:19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8320</v>
      </c>
      <c r="P2627" t="s">
        <v>8356</v>
      </c>
      <c r="Q2627">
        <f t="shared" ref="Q2627:Q2690" si="123">IFERROR(ROUND(E2627/L2627,2),0)</f>
        <v>27.58</v>
      </c>
      <c r="R2627" s="14">
        <f t="shared" ref="R2627:R2690" si="124">(((J2627/60)/60)/24)+DATE(1970,1,1)</f>
        <v>42658.810277777782</v>
      </c>
      <c r="S2627" s="14">
        <f t="shared" ref="S2627:S2690" si="125">(((I2627/60)/60)/24)+DATE(1970,1,1)</f>
        <v>42683.851944444439</v>
      </c>
    </row>
    <row r="2628" spans="1:19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8320</v>
      </c>
      <c r="P2628" t="s">
        <v>8356</v>
      </c>
      <c r="Q2628">
        <f t="shared" si="123"/>
        <v>56</v>
      </c>
      <c r="R2628" s="14">
        <f t="shared" si="124"/>
        <v>42128.628113425926</v>
      </c>
      <c r="S2628" s="14">
        <f t="shared" si="125"/>
        <v>42158.628113425926</v>
      </c>
    </row>
    <row r="2629" spans="1:19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8320</v>
      </c>
      <c r="P2629" t="s">
        <v>8356</v>
      </c>
      <c r="Q2629">
        <f t="shared" si="123"/>
        <v>21.56</v>
      </c>
      <c r="R2629" s="14">
        <f t="shared" si="124"/>
        <v>42304.829409722224</v>
      </c>
      <c r="S2629" s="14">
        <f t="shared" si="125"/>
        <v>42334.871076388896</v>
      </c>
    </row>
    <row r="2630" spans="1:19" ht="43.5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8320</v>
      </c>
      <c r="P2630" t="s">
        <v>8356</v>
      </c>
      <c r="Q2630">
        <f t="shared" si="123"/>
        <v>44.1</v>
      </c>
      <c r="R2630" s="14">
        <f t="shared" si="124"/>
        <v>41953.966053240743</v>
      </c>
      <c r="S2630" s="14">
        <f t="shared" si="125"/>
        <v>41973.966053240743</v>
      </c>
    </row>
    <row r="2631" spans="1:19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8320</v>
      </c>
      <c r="P2631" t="s">
        <v>8356</v>
      </c>
      <c r="Q2631">
        <f t="shared" si="123"/>
        <v>63.87</v>
      </c>
      <c r="R2631" s="14">
        <f t="shared" si="124"/>
        <v>42108.538449074069</v>
      </c>
      <c r="S2631" s="14">
        <f t="shared" si="125"/>
        <v>42138.538449074069</v>
      </c>
    </row>
    <row r="2632" spans="1:19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8320</v>
      </c>
      <c r="P2632" t="s">
        <v>8356</v>
      </c>
      <c r="Q2632">
        <f t="shared" si="123"/>
        <v>38.99</v>
      </c>
      <c r="R2632" s="14">
        <f t="shared" si="124"/>
        <v>42524.105462962965</v>
      </c>
      <c r="S2632" s="14">
        <f t="shared" si="125"/>
        <v>42551.416666666672</v>
      </c>
    </row>
    <row r="2633" spans="1:19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8320</v>
      </c>
      <c r="P2633" t="s">
        <v>8356</v>
      </c>
      <c r="Q2633">
        <f t="shared" si="123"/>
        <v>80.19</v>
      </c>
      <c r="R2633" s="14">
        <f t="shared" si="124"/>
        <v>42218.169293981482</v>
      </c>
      <c r="S2633" s="14">
        <f t="shared" si="125"/>
        <v>42246.169293981482</v>
      </c>
    </row>
    <row r="2634" spans="1:19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8320</v>
      </c>
      <c r="P2634" t="s">
        <v>8356</v>
      </c>
      <c r="Q2634">
        <f t="shared" si="123"/>
        <v>34.9</v>
      </c>
      <c r="R2634" s="14">
        <f t="shared" si="124"/>
        <v>42494.061793981484</v>
      </c>
      <c r="S2634" s="14">
        <f t="shared" si="125"/>
        <v>42519.061793981484</v>
      </c>
    </row>
    <row r="2635" spans="1:19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8320</v>
      </c>
      <c r="P2635" t="s">
        <v>8356</v>
      </c>
      <c r="Q2635">
        <f t="shared" si="123"/>
        <v>89.1</v>
      </c>
      <c r="R2635" s="14">
        <f t="shared" si="124"/>
        <v>41667.823287037041</v>
      </c>
      <c r="S2635" s="14">
        <f t="shared" si="125"/>
        <v>41697.958333333336</v>
      </c>
    </row>
    <row r="2636" spans="1:19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8320</v>
      </c>
      <c r="P2636" t="s">
        <v>8356</v>
      </c>
      <c r="Q2636">
        <f t="shared" si="123"/>
        <v>39.44</v>
      </c>
      <c r="R2636" s="14">
        <f t="shared" si="124"/>
        <v>42612.656493055561</v>
      </c>
      <c r="S2636" s="14">
        <f t="shared" si="125"/>
        <v>42642.656493055561</v>
      </c>
    </row>
    <row r="2637" spans="1:19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8320</v>
      </c>
      <c r="P2637" t="s">
        <v>8356</v>
      </c>
      <c r="Q2637">
        <f t="shared" si="123"/>
        <v>136.9</v>
      </c>
      <c r="R2637" s="14">
        <f t="shared" si="124"/>
        <v>42037.950937500005</v>
      </c>
      <c r="S2637" s="14">
        <f t="shared" si="125"/>
        <v>42072.909270833334</v>
      </c>
    </row>
    <row r="2638" spans="1:19" ht="58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8320</v>
      </c>
      <c r="P2638" t="s">
        <v>8356</v>
      </c>
      <c r="Q2638">
        <f t="shared" si="123"/>
        <v>37.46</v>
      </c>
      <c r="R2638" s="14">
        <f t="shared" si="124"/>
        <v>42636.614745370374</v>
      </c>
      <c r="S2638" s="14">
        <f t="shared" si="125"/>
        <v>42659.041666666672</v>
      </c>
    </row>
    <row r="2639" spans="1:19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8320</v>
      </c>
      <c r="P2639" t="s">
        <v>8356</v>
      </c>
      <c r="Q2639">
        <f t="shared" si="123"/>
        <v>31.96</v>
      </c>
      <c r="R2639" s="14">
        <f t="shared" si="124"/>
        <v>42639.549479166672</v>
      </c>
      <c r="S2639" s="14">
        <f t="shared" si="125"/>
        <v>42655.549479166672</v>
      </c>
    </row>
    <row r="2640" spans="1:19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8320</v>
      </c>
      <c r="P2640" t="s">
        <v>8356</v>
      </c>
      <c r="Q2640">
        <f t="shared" si="123"/>
        <v>25.21</v>
      </c>
      <c r="R2640" s="14">
        <f t="shared" si="124"/>
        <v>41989.913136574076</v>
      </c>
      <c r="S2640" s="14">
        <f t="shared" si="125"/>
        <v>42019.913136574076</v>
      </c>
    </row>
    <row r="2641" spans="1:19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8320</v>
      </c>
      <c r="P2641" t="s">
        <v>8356</v>
      </c>
      <c r="Q2641">
        <f t="shared" si="123"/>
        <v>10.039999999999999</v>
      </c>
      <c r="R2641" s="14">
        <f t="shared" si="124"/>
        <v>42024.86513888889</v>
      </c>
      <c r="S2641" s="14">
        <f t="shared" si="125"/>
        <v>42054.86513888889</v>
      </c>
    </row>
    <row r="2642" spans="1:19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8320</v>
      </c>
      <c r="P2642" t="s">
        <v>8356</v>
      </c>
      <c r="Q2642">
        <f t="shared" si="123"/>
        <v>45.94</v>
      </c>
      <c r="R2642" s="14">
        <f t="shared" si="124"/>
        <v>42103.160578703704</v>
      </c>
      <c r="S2642" s="14">
        <f t="shared" si="125"/>
        <v>42163.160578703704</v>
      </c>
    </row>
    <row r="2643" spans="1:19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8320</v>
      </c>
      <c r="P2643" t="s">
        <v>8356</v>
      </c>
      <c r="Q2643">
        <f t="shared" si="123"/>
        <v>15</v>
      </c>
      <c r="R2643" s="14">
        <f t="shared" si="124"/>
        <v>41880.827118055553</v>
      </c>
      <c r="S2643" s="14">
        <f t="shared" si="125"/>
        <v>41897.839583333334</v>
      </c>
    </row>
    <row r="2644" spans="1:19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8320</v>
      </c>
      <c r="P2644" t="s">
        <v>8356</v>
      </c>
      <c r="Q2644">
        <f t="shared" si="123"/>
        <v>0</v>
      </c>
      <c r="R2644" s="14">
        <f t="shared" si="124"/>
        <v>42536.246620370366</v>
      </c>
      <c r="S2644" s="14">
        <f t="shared" si="125"/>
        <v>42566.289583333331</v>
      </c>
    </row>
    <row r="2645" spans="1:19" ht="58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8320</v>
      </c>
      <c r="P2645" t="s">
        <v>8356</v>
      </c>
      <c r="Q2645">
        <f t="shared" si="123"/>
        <v>223.58</v>
      </c>
      <c r="R2645" s="14">
        <f t="shared" si="124"/>
        <v>42689.582349537035</v>
      </c>
      <c r="S2645" s="14">
        <f t="shared" si="125"/>
        <v>42725.332638888889</v>
      </c>
    </row>
    <row r="2646" spans="1:19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8320</v>
      </c>
      <c r="P2646" t="s">
        <v>8356</v>
      </c>
      <c r="Q2646">
        <f t="shared" si="123"/>
        <v>39.479999999999997</v>
      </c>
      <c r="R2646" s="14">
        <f t="shared" si="124"/>
        <v>42774.792071759264</v>
      </c>
      <c r="S2646" s="14">
        <f t="shared" si="125"/>
        <v>42804.792071759264</v>
      </c>
    </row>
    <row r="2647" spans="1:19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8320</v>
      </c>
      <c r="P2647" t="s">
        <v>8356</v>
      </c>
      <c r="Q2647">
        <f t="shared" si="123"/>
        <v>91.3</v>
      </c>
      <c r="R2647" s="14">
        <f t="shared" si="124"/>
        <v>41921.842627314814</v>
      </c>
      <c r="S2647" s="14">
        <f t="shared" si="125"/>
        <v>41951.884293981479</v>
      </c>
    </row>
    <row r="2648" spans="1:19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8320</v>
      </c>
      <c r="P2648" t="s">
        <v>8356</v>
      </c>
      <c r="Q2648">
        <f t="shared" si="123"/>
        <v>78.67</v>
      </c>
      <c r="R2648" s="14">
        <f t="shared" si="124"/>
        <v>42226.313298611116</v>
      </c>
      <c r="S2648" s="14">
        <f t="shared" si="125"/>
        <v>42256.313298611116</v>
      </c>
    </row>
    <row r="2649" spans="1:19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8320</v>
      </c>
      <c r="P2649" t="s">
        <v>8356</v>
      </c>
      <c r="Q2649">
        <f t="shared" si="123"/>
        <v>12</v>
      </c>
      <c r="R2649" s="14">
        <f t="shared" si="124"/>
        <v>42200.261793981481</v>
      </c>
      <c r="S2649" s="14">
        <f t="shared" si="125"/>
        <v>42230.261793981481</v>
      </c>
    </row>
    <row r="2650" spans="1:19" ht="58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8320</v>
      </c>
      <c r="P2650" t="s">
        <v>8356</v>
      </c>
      <c r="Q2650">
        <f t="shared" si="123"/>
        <v>17.670000000000002</v>
      </c>
      <c r="R2650" s="14">
        <f t="shared" si="124"/>
        <v>42408.714814814812</v>
      </c>
      <c r="S2650" s="14">
        <f t="shared" si="125"/>
        <v>42438.714814814812</v>
      </c>
    </row>
    <row r="2651" spans="1:19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8320</v>
      </c>
      <c r="P2651" t="s">
        <v>8356</v>
      </c>
      <c r="Q2651">
        <f t="shared" si="123"/>
        <v>41.33</v>
      </c>
      <c r="R2651" s="14">
        <f t="shared" si="124"/>
        <v>42341.99700231482</v>
      </c>
      <c r="S2651" s="14">
        <f t="shared" si="125"/>
        <v>42401.99700231482</v>
      </c>
    </row>
    <row r="2652" spans="1:19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8320</v>
      </c>
      <c r="P2652" t="s">
        <v>8356</v>
      </c>
      <c r="Q2652">
        <f t="shared" si="123"/>
        <v>71.599999999999994</v>
      </c>
      <c r="R2652" s="14">
        <f t="shared" si="124"/>
        <v>42695.624340277776</v>
      </c>
      <c r="S2652" s="14">
        <f t="shared" si="125"/>
        <v>42725.624340277776</v>
      </c>
    </row>
    <row r="2653" spans="1:19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8320</v>
      </c>
      <c r="P2653" t="s">
        <v>8356</v>
      </c>
      <c r="Q2653">
        <f t="shared" si="123"/>
        <v>307.82</v>
      </c>
      <c r="R2653" s="14">
        <f t="shared" si="124"/>
        <v>42327.805659722217</v>
      </c>
      <c r="S2653" s="14">
        <f t="shared" si="125"/>
        <v>42355.805659722217</v>
      </c>
    </row>
    <row r="2654" spans="1:19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8320</v>
      </c>
      <c r="P2654" t="s">
        <v>8356</v>
      </c>
      <c r="Q2654">
        <f t="shared" si="123"/>
        <v>80.45</v>
      </c>
      <c r="R2654" s="14">
        <f t="shared" si="124"/>
        <v>41953.158854166672</v>
      </c>
      <c r="S2654" s="14">
        <f t="shared" si="125"/>
        <v>41983.158854166672</v>
      </c>
    </row>
    <row r="2655" spans="1:19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8320</v>
      </c>
      <c r="P2655" t="s">
        <v>8356</v>
      </c>
      <c r="Q2655">
        <f t="shared" si="123"/>
        <v>83.94</v>
      </c>
      <c r="R2655" s="14">
        <f t="shared" si="124"/>
        <v>41771.651932870373</v>
      </c>
      <c r="S2655" s="14">
        <f t="shared" si="125"/>
        <v>41803.166666666664</v>
      </c>
    </row>
    <row r="2656" spans="1:19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8320</v>
      </c>
      <c r="P2656" t="s">
        <v>8356</v>
      </c>
      <c r="Q2656">
        <f t="shared" si="123"/>
        <v>8.5</v>
      </c>
      <c r="R2656" s="14">
        <f t="shared" si="124"/>
        <v>42055.600995370376</v>
      </c>
      <c r="S2656" s="14">
        <f t="shared" si="125"/>
        <v>42115.559328703705</v>
      </c>
    </row>
    <row r="2657" spans="1:19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8320</v>
      </c>
      <c r="P2657" t="s">
        <v>8356</v>
      </c>
      <c r="Q2657">
        <f t="shared" si="123"/>
        <v>73.37</v>
      </c>
      <c r="R2657" s="14">
        <f t="shared" si="124"/>
        <v>42381.866284722222</v>
      </c>
      <c r="S2657" s="14">
        <f t="shared" si="125"/>
        <v>42409.833333333328</v>
      </c>
    </row>
    <row r="2658" spans="1:19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8320</v>
      </c>
      <c r="P2658" t="s">
        <v>8356</v>
      </c>
      <c r="Q2658">
        <f t="shared" si="123"/>
        <v>112.86</v>
      </c>
      <c r="R2658" s="14">
        <f t="shared" si="124"/>
        <v>42767.688518518517</v>
      </c>
      <c r="S2658" s="14">
        <f t="shared" si="125"/>
        <v>42806.791666666672</v>
      </c>
    </row>
    <row r="2659" spans="1:19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8320</v>
      </c>
      <c r="P2659" t="s">
        <v>8356</v>
      </c>
      <c r="Q2659">
        <f t="shared" si="123"/>
        <v>95.28</v>
      </c>
      <c r="R2659" s="14">
        <f t="shared" si="124"/>
        <v>42551.928854166668</v>
      </c>
      <c r="S2659" s="14">
        <f t="shared" si="125"/>
        <v>42585.0625</v>
      </c>
    </row>
    <row r="2660" spans="1:19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8320</v>
      </c>
      <c r="P2660" t="s">
        <v>8356</v>
      </c>
      <c r="Q2660">
        <f t="shared" si="123"/>
        <v>22.75</v>
      </c>
      <c r="R2660" s="14">
        <f t="shared" si="124"/>
        <v>42551.884189814817</v>
      </c>
      <c r="S2660" s="14">
        <f t="shared" si="125"/>
        <v>42581.884189814817</v>
      </c>
    </row>
    <row r="2661" spans="1:19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8320</v>
      </c>
      <c r="P2661" t="s">
        <v>8356</v>
      </c>
      <c r="Q2661">
        <f t="shared" si="123"/>
        <v>133.30000000000001</v>
      </c>
      <c r="R2661" s="14">
        <f t="shared" si="124"/>
        <v>42082.069560185191</v>
      </c>
      <c r="S2661" s="14">
        <f t="shared" si="125"/>
        <v>42112.069560185191</v>
      </c>
    </row>
    <row r="2662" spans="1:19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8320</v>
      </c>
      <c r="P2662" t="s">
        <v>8356</v>
      </c>
      <c r="Q2662">
        <f t="shared" si="123"/>
        <v>3.8</v>
      </c>
      <c r="R2662" s="14">
        <f t="shared" si="124"/>
        <v>42272.713171296295</v>
      </c>
      <c r="S2662" s="14">
        <f t="shared" si="125"/>
        <v>42332.754837962959</v>
      </c>
    </row>
    <row r="2663" spans="1:19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8320</v>
      </c>
      <c r="P2663" t="s">
        <v>8357</v>
      </c>
      <c r="Q2663">
        <f t="shared" si="123"/>
        <v>85.75</v>
      </c>
      <c r="R2663" s="14">
        <f t="shared" si="124"/>
        <v>41542.958449074074</v>
      </c>
      <c r="S2663" s="14">
        <f t="shared" si="125"/>
        <v>41572.958449074074</v>
      </c>
    </row>
    <row r="2664" spans="1:19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8320</v>
      </c>
      <c r="P2664" t="s">
        <v>8357</v>
      </c>
      <c r="Q2664">
        <f t="shared" si="123"/>
        <v>267</v>
      </c>
      <c r="R2664" s="14">
        <f t="shared" si="124"/>
        <v>42207.746678240743</v>
      </c>
      <c r="S2664" s="14">
        <f t="shared" si="125"/>
        <v>42237.746678240743</v>
      </c>
    </row>
    <row r="2665" spans="1:19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8320</v>
      </c>
      <c r="P2665" t="s">
        <v>8357</v>
      </c>
      <c r="Q2665">
        <f t="shared" si="123"/>
        <v>373.56</v>
      </c>
      <c r="R2665" s="14">
        <f t="shared" si="124"/>
        <v>42222.622766203705</v>
      </c>
      <c r="S2665" s="14">
        <f t="shared" si="125"/>
        <v>42251.625</v>
      </c>
    </row>
    <row r="2666" spans="1:19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8320</v>
      </c>
      <c r="P2666" t="s">
        <v>8357</v>
      </c>
      <c r="Q2666">
        <f t="shared" si="123"/>
        <v>174.04</v>
      </c>
      <c r="R2666" s="14">
        <f t="shared" si="124"/>
        <v>42313.02542824074</v>
      </c>
      <c r="S2666" s="14">
        <f t="shared" si="125"/>
        <v>42347.290972222225</v>
      </c>
    </row>
    <row r="2667" spans="1:19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8320</v>
      </c>
      <c r="P2667" t="s">
        <v>8357</v>
      </c>
      <c r="Q2667">
        <f t="shared" si="123"/>
        <v>93.7</v>
      </c>
      <c r="R2667" s="14">
        <f t="shared" si="124"/>
        <v>42083.895532407405</v>
      </c>
      <c r="S2667" s="14">
        <f t="shared" si="125"/>
        <v>42128.895532407405</v>
      </c>
    </row>
    <row r="2668" spans="1:19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8320</v>
      </c>
      <c r="P2668" t="s">
        <v>8357</v>
      </c>
      <c r="Q2668">
        <f t="shared" si="123"/>
        <v>77.33</v>
      </c>
      <c r="R2668" s="14">
        <f t="shared" si="124"/>
        <v>42235.764340277776</v>
      </c>
      <c r="S2668" s="14">
        <f t="shared" si="125"/>
        <v>42272.875</v>
      </c>
    </row>
    <row r="2669" spans="1:19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8320</v>
      </c>
      <c r="P2669" t="s">
        <v>8357</v>
      </c>
      <c r="Q2669">
        <f t="shared" si="123"/>
        <v>92.22</v>
      </c>
      <c r="R2669" s="14">
        <f t="shared" si="124"/>
        <v>42380.926111111112</v>
      </c>
      <c r="S2669" s="14">
        <f t="shared" si="125"/>
        <v>42410.926111111112</v>
      </c>
    </row>
    <row r="2670" spans="1:19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8320</v>
      </c>
      <c r="P2670" t="s">
        <v>8357</v>
      </c>
      <c r="Q2670">
        <f t="shared" si="123"/>
        <v>60.96</v>
      </c>
      <c r="R2670" s="14">
        <f t="shared" si="124"/>
        <v>42275.588715277772</v>
      </c>
      <c r="S2670" s="14">
        <f t="shared" si="125"/>
        <v>42317.60555555555</v>
      </c>
    </row>
    <row r="2671" spans="1:19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8320</v>
      </c>
      <c r="P2671" t="s">
        <v>8357</v>
      </c>
      <c r="Q2671">
        <f t="shared" si="123"/>
        <v>91</v>
      </c>
      <c r="R2671" s="14">
        <f t="shared" si="124"/>
        <v>42319.035833333335</v>
      </c>
      <c r="S2671" s="14">
        <f t="shared" si="125"/>
        <v>42379.035833333335</v>
      </c>
    </row>
    <row r="2672" spans="1:19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8320</v>
      </c>
      <c r="P2672" t="s">
        <v>8357</v>
      </c>
      <c r="Q2672">
        <f t="shared" si="123"/>
        <v>41.58</v>
      </c>
      <c r="R2672" s="14">
        <f t="shared" si="124"/>
        <v>41821.020601851851</v>
      </c>
      <c r="S2672" s="14">
        <f t="shared" si="125"/>
        <v>41849.020601851851</v>
      </c>
    </row>
    <row r="2673" spans="1:19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8320</v>
      </c>
      <c r="P2673" t="s">
        <v>8357</v>
      </c>
      <c r="Q2673">
        <f t="shared" si="123"/>
        <v>33.76</v>
      </c>
      <c r="R2673" s="14">
        <f t="shared" si="124"/>
        <v>41962.749027777783</v>
      </c>
      <c r="S2673" s="14">
        <f t="shared" si="125"/>
        <v>41992.818055555559</v>
      </c>
    </row>
    <row r="2674" spans="1:19" ht="58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8320</v>
      </c>
      <c r="P2674" t="s">
        <v>8357</v>
      </c>
      <c r="Q2674">
        <f t="shared" si="123"/>
        <v>70.62</v>
      </c>
      <c r="R2674" s="14">
        <f t="shared" si="124"/>
        <v>42344.884143518517</v>
      </c>
      <c r="S2674" s="14">
        <f t="shared" si="125"/>
        <v>42366.25</v>
      </c>
    </row>
    <row r="2675" spans="1:19" ht="58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8320</v>
      </c>
      <c r="P2675" t="s">
        <v>8357</v>
      </c>
      <c r="Q2675">
        <f t="shared" si="123"/>
        <v>167.15</v>
      </c>
      <c r="R2675" s="14">
        <f t="shared" si="124"/>
        <v>41912.541655092595</v>
      </c>
      <c r="S2675" s="14">
        <f t="shared" si="125"/>
        <v>41941.947916666664</v>
      </c>
    </row>
    <row r="2676" spans="1:19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8320</v>
      </c>
      <c r="P2676" t="s">
        <v>8357</v>
      </c>
      <c r="Q2676">
        <f t="shared" si="123"/>
        <v>128.62</v>
      </c>
      <c r="R2676" s="14">
        <f t="shared" si="124"/>
        <v>42529.632754629631</v>
      </c>
      <c r="S2676" s="14">
        <f t="shared" si="125"/>
        <v>42556.207638888889</v>
      </c>
    </row>
    <row r="2677" spans="1:19" ht="58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8320</v>
      </c>
      <c r="P2677" t="s">
        <v>8357</v>
      </c>
      <c r="Q2677">
        <f t="shared" si="123"/>
        <v>65.41</v>
      </c>
      <c r="R2677" s="14">
        <f t="shared" si="124"/>
        <v>41923.857511574075</v>
      </c>
      <c r="S2677" s="14">
        <f t="shared" si="125"/>
        <v>41953.899178240739</v>
      </c>
    </row>
    <row r="2678" spans="1:19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8320</v>
      </c>
      <c r="P2678" t="s">
        <v>8357</v>
      </c>
      <c r="Q2678">
        <f t="shared" si="123"/>
        <v>117.56</v>
      </c>
      <c r="R2678" s="14">
        <f t="shared" si="124"/>
        <v>42482.624699074076</v>
      </c>
      <c r="S2678" s="14">
        <f t="shared" si="125"/>
        <v>42512.624699074076</v>
      </c>
    </row>
    <row r="2679" spans="1:19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8320</v>
      </c>
      <c r="P2679" t="s">
        <v>8357</v>
      </c>
      <c r="Q2679">
        <f t="shared" si="123"/>
        <v>126.48</v>
      </c>
      <c r="R2679" s="14">
        <f t="shared" si="124"/>
        <v>41793.029432870368</v>
      </c>
      <c r="S2679" s="14">
        <f t="shared" si="125"/>
        <v>41823.029432870368</v>
      </c>
    </row>
    <row r="2680" spans="1:19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8320</v>
      </c>
      <c r="P2680" t="s">
        <v>8357</v>
      </c>
      <c r="Q2680">
        <f t="shared" si="123"/>
        <v>550</v>
      </c>
      <c r="R2680" s="14">
        <f t="shared" si="124"/>
        <v>42241.798206018517</v>
      </c>
      <c r="S2680" s="14">
        <f t="shared" si="125"/>
        <v>42271.798206018517</v>
      </c>
    </row>
    <row r="2681" spans="1:19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8320</v>
      </c>
      <c r="P2681" t="s">
        <v>8357</v>
      </c>
      <c r="Q2681">
        <f t="shared" si="123"/>
        <v>44</v>
      </c>
      <c r="R2681" s="14">
        <f t="shared" si="124"/>
        <v>42033.001087962963</v>
      </c>
      <c r="S2681" s="14">
        <f t="shared" si="125"/>
        <v>42063.001087962963</v>
      </c>
    </row>
    <row r="2682" spans="1:19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8320</v>
      </c>
      <c r="P2682" t="s">
        <v>8357</v>
      </c>
      <c r="Q2682">
        <f t="shared" si="123"/>
        <v>69</v>
      </c>
      <c r="R2682" s="14">
        <f t="shared" si="124"/>
        <v>42436.211701388893</v>
      </c>
      <c r="S2682" s="14">
        <f t="shared" si="125"/>
        <v>42466.170034722221</v>
      </c>
    </row>
    <row r="2683" spans="1:19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8337</v>
      </c>
      <c r="P2683" t="s">
        <v>8338</v>
      </c>
      <c r="Q2683">
        <f t="shared" si="123"/>
        <v>27.5</v>
      </c>
      <c r="R2683" s="14">
        <f t="shared" si="124"/>
        <v>41805.895254629628</v>
      </c>
      <c r="S2683" s="14">
        <f t="shared" si="125"/>
        <v>41830.895254629628</v>
      </c>
    </row>
    <row r="2684" spans="1:19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8337</v>
      </c>
      <c r="P2684" t="s">
        <v>8338</v>
      </c>
      <c r="Q2684">
        <f t="shared" si="123"/>
        <v>84.9</v>
      </c>
      <c r="R2684" s="14">
        <f t="shared" si="124"/>
        <v>41932.871990740743</v>
      </c>
      <c r="S2684" s="14">
        <f t="shared" si="125"/>
        <v>41965.249305555553</v>
      </c>
    </row>
    <row r="2685" spans="1:19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8337</v>
      </c>
      <c r="P2685" t="s">
        <v>8338</v>
      </c>
      <c r="Q2685">
        <f t="shared" si="123"/>
        <v>12</v>
      </c>
      <c r="R2685" s="14">
        <f t="shared" si="124"/>
        <v>42034.75509259259</v>
      </c>
      <c r="S2685" s="14">
        <f t="shared" si="125"/>
        <v>42064.75509259259</v>
      </c>
    </row>
    <row r="2686" spans="1:19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8337</v>
      </c>
      <c r="P2686" t="s">
        <v>8338</v>
      </c>
      <c r="Q2686">
        <f t="shared" si="123"/>
        <v>200</v>
      </c>
      <c r="R2686" s="14">
        <f t="shared" si="124"/>
        <v>41820.914641203701</v>
      </c>
      <c r="S2686" s="14">
        <f t="shared" si="125"/>
        <v>41860.914641203701</v>
      </c>
    </row>
    <row r="2687" spans="1:19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8337</v>
      </c>
      <c r="P2687" t="s">
        <v>8338</v>
      </c>
      <c r="Q2687">
        <f t="shared" si="123"/>
        <v>10</v>
      </c>
      <c r="R2687" s="14">
        <f t="shared" si="124"/>
        <v>42061.69594907407</v>
      </c>
      <c r="S2687" s="14">
        <f t="shared" si="125"/>
        <v>42121.654282407413</v>
      </c>
    </row>
    <row r="2688" spans="1:19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8337</v>
      </c>
      <c r="P2688" t="s">
        <v>8338</v>
      </c>
      <c r="Q2688">
        <f t="shared" si="123"/>
        <v>0</v>
      </c>
      <c r="R2688" s="14">
        <f t="shared" si="124"/>
        <v>41892.974803240737</v>
      </c>
      <c r="S2688" s="14">
        <f t="shared" si="125"/>
        <v>41912.974803240737</v>
      </c>
    </row>
    <row r="2689" spans="1:19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8337</v>
      </c>
      <c r="P2689" t="s">
        <v>8338</v>
      </c>
      <c r="Q2689">
        <f t="shared" si="123"/>
        <v>0</v>
      </c>
      <c r="R2689" s="14">
        <f t="shared" si="124"/>
        <v>42154.64025462963</v>
      </c>
      <c r="S2689" s="14">
        <f t="shared" si="125"/>
        <v>42184.64025462963</v>
      </c>
    </row>
    <row r="2690" spans="1:19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8337</v>
      </c>
      <c r="P2690" t="s">
        <v>8338</v>
      </c>
      <c r="Q2690">
        <f t="shared" si="123"/>
        <v>5.29</v>
      </c>
      <c r="R2690" s="14">
        <f t="shared" si="124"/>
        <v>42028.118865740747</v>
      </c>
      <c r="S2690" s="14">
        <f t="shared" si="125"/>
        <v>42059.125</v>
      </c>
    </row>
    <row r="2691" spans="1:19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8337</v>
      </c>
      <c r="P2691" t="s">
        <v>8338</v>
      </c>
      <c r="Q2691">
        <f t="shared" ref="Q2691:Q2754" si="126">IFERROR(ROUND(E2691/L2691,2),0)</f>
        <v>1</v>
      </c>
      <c r="R2691" s="14">
        <f t="shared" ref="R2691:R2754" si="127">(((J2691/60)/60)/24)+DATE(1970,1,1)</f>
        <v>42551.961689814809</v>
      </c>
      <c r="S2691" s="14">
        <f t="shared" ref="S2691:S2754" si="128">(((I2691/60)/60)/24)+DATE(1970,1,1)</f>
        <v>42581.961689814809</v>
      </c>
    </row>
    <row r="2692" spans="1:19" ht="58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8337</v>
      </c>
      <c r="P2692" t="s">
        <v>8338</v>
      </c>
      <c r="Q2692">
        <f t="shared" si="126"/>
        <v>72.760000000000005</v>
      </c>
      <c r="R2692" s="14">
        <f t="shared" si="127"/>
        <v>42113.105046296296</v>
      </c>
      <c r="S2692" s="14">
        <f t="shared" si="128"/>
        <v>42158.105046296296</v>
      </c>
    </row>
    <row r="2693" spans="1:19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8337</v>
      </c>
      <c r="P2693" t="s">
        <v>8338</v>
      </c>
      <c r="Q2693">
        <f t="shared" si="126"/>
        <v>17.5</v>
      </c>
      <c r="R2693" s="14">
        <f t="shared" si="127"/>
        <v>42089.724039351851</v>
      </c>
      <c r="S2693" s="14">
        <f t="shared" si="128"/>
        <v>42134.724039351851</v>
      </c>
    </row>
    <row r="2694" spans="1:19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8337</v>
      </c>
      <c r="P2694" t="s">
        <v>8338</v>
      </c>
      <c r="Q2694">
        <f t="shared" si="126"/>
        <v>25</v>
      </c>
      <c r="R2694" s="14">
        <f t="shared" si="127"/>
        <v>42058.334027777775</v>
      </c>
      <c r="S2694" s="14">
        <f t="shared" si="128"/>
        <v>42088.292361111111</v>
      </c>
    </row>
    <row r="2695" spans="1:19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8337</v>
      </c>
      <c r="P2695" t="s">
        <v>8338</v>
      </c>
      <c r="Q2695">
        <f t="shared" si="126"/>
        <v>13.33</v>
      </c>
      <c r="R2695" s="14">
        <f t="shared" si="127"/>
        <v>41834.138495370367</v>
      </c>
      <c r="S2695" s="14">
        <f t="shared" si="128"/>
        <v>41864.138495370367</v>
      </c>
    </row>
    <row r="2696" spans="1:19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8337</v>
      </c>
      <c r="P2696" t="s">
        <v>8338</v>
      </c>
      <c r="Q2696">
        <f t="shared" si="126"/>
        <v>1</v>
      </c>
      <c r="R2696" s="14">
        <f t="shared" si="127"/>
        <v>41878.140497685185</v>
      </c>
      <c r="S2696" s="14">
        <f t="shared" si="128"/>
        <v>41908.140497685185</v>
      </c>
    </row>
    <row r="2697" spans="1:19" ht="43.5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8337</v>
      </c>
      <c r="P2697" t="s">
        <v>8338</v>
      </c>
      <c r="Q2697">
        <f t="shared" si="126"/>
        <v>23.67</v>
      </c>
      <c r="R2697" s="14">
        <f t="shared" si="127"/>
        <v>42048.181921296295</v>
      </c>
      <c r="S2697" s="14">
        <f t="shared" si="128"/>
        <v>42108.14025462963</v>
      </c>
    </row>
    <row r="2698" spans="1:19" ht="58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8337</v>
      </c>
      <c r="P2698" t="s">
        <v>8338</v>
      </c>
      <c r="Q2698">
        <f t="shared" si="126"/>
        <v>89.21</v>
      </c>
      <c r="R2698" s="14">
        <f t="shared" si="127"/>
        <v>41964.844444444447</v>
      </c>
      <c r="S2698" s="14">
        <f t="shared" si="128"/>
        <v>41998.844444444447</v>
      </c>
    </row>
    <row r="2699" spans="1:19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8337</v>
      </c>
      <c r="P2699" t="s">
        <v>8338</v>
      </c>
      <c r="Q2699">
        <f t="shared" si="126"/>
        <v>116.56</v>
      </c>
      <c r="R2699" s="14">
        <f t="shared" si="127"/>
        <v>42187.940081018518</v>
      </c>
      <c r="S2699" s="14">
        <f t="shared" si="128"/>
        <v>42218.916666666672</v>
      </c>
    </row>
    <row r="2700" spans="1:19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8337</v>
      </c>
      <c r="P2700" t="s">
        <v>8338</v>
      </c>
      <c r="Q2700">
        <f t="shared" si="126"/>
        <v>13.01</v>
      </c>
      <c r="R2700" s="14">
        <f t="shared" si="127"/>
        <v>41787.898240740738</v>
      </c>
      <c r="S2700" s="14">
        <f t="shared" si="128"/>
        <v>41817.898240740738</v>
      </c>
    </row>
    <row r="2701" spans="1:19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8337</v>
      </c>
      <c r="P2701" t="s">
        <v>8338</v>
      </c>
      <c r="Q2701">
        <f t="shared" si="126"/>
        <v>0</v>
      </c>
      <c r="R2701" s="14">
        <f t="shared" si="127"/>
        <v>41829.896562499998</v>
      </c>
      <c r="S2701" s="14">
        <f t="shared" si="128"/>
        <v>41859.896562499998</v>
      </c>
    </row>
    <row r="2702" spans="1:19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8337</v>
      </c>
      <c r="P2702" t="s">
        <v>8338</v>
      </c>
      <c r="Q2702">
        <f t="shared" si="126"/>
        <v>17.5</v>
      </c>
      <c r="R2702" s="14">
        <f t="shared" si="127"/>
        <v>41870.87467592593</v>
      </c>
      <c r="S2702" s="14">
        <f t="shared" si="128"/>
        <v>41900.87467592593</v>
      </c>
    </row>
    <row r="2703" spans="1:19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8307</v>
      </c>
      <c r="P2703" t="s">
        <v>8309</v>
      </c>
      <c r="Q2703">
        <f t="shared" si="126"/>
        <v>34.130000000000003</v>
      </c>
      <c r="R2703" s="14">
        <f t="shared" si="127"/>
        <v>42801.774699074071</v>
      </c>
      <c r="S2703" s="14">
        <f t="shared" si="128"/>
        <v>42832.733032407406</v>
      </c>
    </row>
    <row r="2704" spans="1:19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8307</v>
      </c>
      <c r="P2704" t="s">
        <v>8309</v>
      </c>
      <c r="Q2704">
        <f t="shared" si="126"/>
        <v>132.35</v>
      </c>
      <c r="R2704" s="14">
        <f t="shared" si="127"/>
        <v>42800.801817129628</v>
      </c>
      <c r="S2704" s="14">
        <f t="shared" si="128"/>
        <v>42830.760150462964</v>
      </c>
    </row>
    <row r="2705" spans="1:19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8307</v>
      </c>
      <c r="P2705" t="s">
        <v>8309</v>
      </c>
      <c r="Q2705">
        <f t="shared" si="126"/>
        <v>922.22</v>
      </c>
      <c r="R2705" s="14">
        <f t="shared" si="127"/>
        <v>42756.690162037034</v>
      </c>
      <c r="S2705" s="14">
        <f t="shared" si="128"/>
        <v>42816.648495370369</v>
      </c>
    </row>
    <row r="2706" spans="1:19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8307</v>
      </c>
      <c r="P2706" t="s">
        <v>8309</v>
      </c>
      <c r="Q2706">
        <f t="shared" si="126"/>
        <v>163.57</v>
      </c>
      <c r="R2706" s="14">
        <f t="shared" si="127"/>
        <v>42787.862430555557</v>
      </c>
      <c r="S2706" s="14">
        <f t="shared" si="128"/>
        <v>42830.820763888885</v>
      </c>
    </row>
    <row r="2707" spans="1:19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8307</v>
      </c>
      <c r="P2707" t="s">
        <v>8309</v>
      </c>
      <c r="Q2707">
        <f t="shared" si="126"/>
        <v>217.38</v>
      </c>
      <c r="R2707" s="14">
        <f t="shared" si="127"/>
        <v>42773.916180555556</v>
      </c>
      <c r="S2707" s="14">
        <f t="shared" si="128"/>
        <v>42818.874513888892</v>
      </c>
    </row>
    <row r="2708" spans="1:19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8307</v>
      </c>
      <c r="P2708" t="s">
        <v>8309</v>
      </c>
      <c r="Q2708">
        <f t="shared" si="126"/>
        <v>149.44</v>
      </c>
      <c r="R2708" s="14">
        <f t="shared" si="127"/>
        <v>41899.294942129629</v>
      </c>
      <c r="S2708" s="14">
        <f t="shared" si="128"/>
        <v>41928.290972222225</v>
      </c>
    </row>
    <row r="2709" spans="1:19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8307</v>
      </c>
      <c r="P2709" t="s">
        <v>8309</v>
      </c>
      <c r="Q2709">
        <f t="shared" si="126"/>
        <v>71.239999999999995</v>
      </c>
      <c r="R2709" s="14">
        <f t="shared" si="127"/>
        <v>41391.782905092594</v>
      </c>
      <c r="S2709" s="14">
        <f t="shared" si="128"/>
        <v>41421.290972222225</v>
      </c>
    </row>
    <row r="2710" spans="1:19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8307</v>
      </c>
      <c r="P2710" t="s">
        <v>8309</v>
      </c>
      <c r="Q2710">
        <f t="shared" si="126"/>
        <v>44.46</v>
      </c>
      <c r="R2710" s="14">
        <f t="shared" si="127"/>
        <v>42512.698217592595</v>
      </c>
      <c r="S2710" s="14">
        <f t="shared" si="128"/>
        <v>42572.698217592595</v>
      </c>
    </row>
    <row r="2711" spans="1:19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8307</v>
      </c>
      <c r="P2711" t="s">
        <v>8309</v>
      </c>
      <c r="Q2711">
        <f t="shared" si="126"/>
        <v>164.94</v>
      </c>
      <c r="R2711" s="14">
        <f t="shared" si="127"/>
        <v>42612.149780092594</v>
      </c>
      <c r="S2711" s="14">
        <f t="shared" si="128"/>
        <v>42647.165972222225</v>
      </c>
    </row>
    <row r="2712" spans="1:19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8307</v>
      </c>
      <c r="P2712" t="s">
        <v>8309</v>
      </c>
      <c r="Q2712">
        <f t="shared" si="126"/>
        <v>84.87</v>
      </c>
      <c r="R2712" s="14">
        <f t="shared" si="127"/>
        <v>41828.229490740741</v>
      </c>
      <c r="S2712" s="14">
        <f t="shared" si="128"/>
        <v>41860.083333333336</v>
      </c>
    </row>
    <row r="2713" spans="1:19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8307</v>
      </c>
      <c r="P2713" t="s">
        <v>8309</v>
      </c>
      <c r="Q2713">
        <f t="shared" si="126"/>
        <v>53.95</v>
      </c>
      <c r="R2713" s="14">
        <f t="shared" si="127"/>
        <v>41780.745254629634</v>
      </c>
      <c r="S2713" s="14">
        <f t="shared" si="128"/>
        <v>41810.917361111111</v>
      </c>
    </row>
    <row r="2714" spans="1:19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8307</v>
      </c>
      <c r="P2714" t="s">
        <v>8309</v>
      </c>
      <c r="Q2714">
        <f t="shared" si="126"/>
        <v>50.53</v>
      </c>
      <c r="R2714" s="14">
        <f t="shared" si="127"/>
        <v>41432.062037037038</v>
      </c>
      <c r="S2714" s="14">
        <f t="shared" si="128"/>
        <v>41468.75</v>
      </c>
    </row>
    <row r="2715" spans="1:19" ht="58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8307</v>
      </c>
      <c r="P2715" t="s">
        <v>8309</v>
      </c>
      <c r="Q2715">
        <f t="shared" si="126"/>
        <v>108</v>
      </c>
      <c r="R2715" s="14">
        <f t="shared" si="127"/>
        <v>42322.653749999998</v>
      </c>
      <c r="S2715" s="14">
        <f t="shared" si="128"/>
        <v>42362.653749999998</v>
      </c>
    </row>
    <row r="2716" spans="1:19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8307</v>
      </c>
      <c r="P2716" t="s">
        <v>8309</v>
      </c>
      <c r="Q2716">
        <f t="shared" si="126"/>
        <v>95.37</v>
      </c>
      <c r="R2716" s="14">
        <f t="shared" si="127"/>
        <v>42629.655046296291</v>
      </c>
      <c r="S2716" s="14">
        <f t="shared" si="128"/>
        <v>42657.958333333328</v>
      </c>
    </row>
    <row r="2717" spans="1:19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8307</v>
      </c>
      <c r="P2717" t="s">
        <v>8309</v>
      </c>
      <c r="Q2717">
        <f t="shared" si="126"/>
        <v>57.63</v>
      </c>
      <c r="R2717" s="14">
        <f t="shared" si="127"/>
        <v>42387.398472222223</v>
      </c>
      <c r="S2717" s="14">
        <f t="shared" si="128"/>
        <v>42421.398472222223</v>
      </c>
    </row>
    <row r="2718" spans="1:19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8307</v>
      </c>
      <c r="P2718" t="s">
        <v>8309</v>
      </c>
      <c r="Q2718">
        <f t="shared" si="126"/>
        <v>64.16</v>
      </c>
      <c r="R2718" s="14">
        <f t="shared" si="127"/>
        <v>42255.333252314813</v>
      </c>
      <c r="S2718" s="14">
        <f t="shared" si="128"/>
        <v>42285.333252314813</v>
      </c>
    </row>
    <row r="2719" spans="1:19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8307</v>
      </c>
      <c r="P2719" t="s">
        <v>8309</v>
      </c>
      <c r="Q2719">
        <f t="shared" si="126"/>
        <v>92.39</v>
      </c>
      <c r="R2719" s="14">
        <f t="shared" si="127"/>
        <v>41934.914918981485</v>
      </c>
      <c r="S2719" s="14">
        <f t="shared" si="128"/>
        <v>41979.956585648149</v>
      </c>
    </row>
    <row r="2720" spans="1:19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8307</v>
      </c>
      <c r="P2720" t="s">
        <v>8309</v>
      </c>
      <c r="Q2720">
        <f t="shared" si="126"/>
        <v>125.98</v>
      </c>
      <c r="R2720" s="14">
        <f t="shared" si="127"/>
        <v>42465.596585648149</v>
      </c>
      <c r="S2720" s="14">
        <f t="shared" si="128"/>
        <v>42493.958333333328</v>
      </c>
    </row>
    <row r="2721" spans="1:19" ht="58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8307</v>
      </c>
      <c r="P2721" t="s">
        <v>8309</v>
      </c>
      <c r="Q2721">
        <f t="shared" si="126"/>
        <v>94.64</v>
      </c>
      <c r="R2721" s="14">
        <f t="shared" si="127"/>
        <v>42418.031180555554</v>
      </c>
      <c r="S2721" s="14">
        <f t="shared" si="128"/>
        <v>42477.989513888882</v>
      </c>
    </row>
    <row r="2722" spans="1:19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8307</v>
      </c>
      <c r="P2722" t="s">
        <v>8309</v>
      </c>
      <c r="Q2722">
        <f t="shared" si="126"/>
        <v>170.7</v>
      </c>
      <c r="R2722" s="14">
        <f t="shared" si="127"/>
        <v>42655.465891203698</v>
      </c>
      <c r="S2722" s="14">
        <f t="shared" si="128"/>
        <v>42685.507557870369</v>
      </c>
    </row>
    <row r="2723" spans="1:19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8320</v>
      </c>
      <c r="P2723" t="s">
        <v>8350</v>
      </c>
      <c r="Q2723">
        <f t="shared" si="126"/>
        <v>40.76</v>
      </c>
      <c r="R2723" s="14">
        <f t="shared" si="127"/>
        <v>41493.543958333335</v>
      </c>
      <c r="S2723" s="14">
        <f t="shared" si="128"/>
        <v>41523.791666666664</v>
      </c>
    </row>
    <row r="2724" spans="1:19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8320</v>
      </c>
      <c r="P2724" t="s">
        <v>8350</v>
      </c>
      <c r="Q2724">
        <f t="shared" si="126"/>
        <v>68.25</v>
      </c>
      <c r="R2724" s="14">
        <f t="shared" si="127"/>
        <v>42704.857094907406</v>
      </c>
      <c r="S2724" s="14">
        <f t="shared" si="128"/>
        <v>42764.857094907406</v>
      </c>
    </row>
    <row r="2725" spans="1:19" ht="58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8320</v>
      </c>
      <c r="P2725" t="s">
        <v>8350</v>
      </c>
      <c r="Q2725">
        <f t="shared" si="126"/>
        <v>95.49</v>
      </c>
      <c r="R2725" s="14">
        <f t="shared" si="127"/>
        <v>41944.83898148148</v>
      </c>
      <c r="S2725" s="14">
        <f t="shared" si="128"/>
        <v>42004.880648148144</v>
      </c>
    </row>
    <row r="2726" spans="1:19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8320</v>
      </c>
      <c r="P2726" t="s">
        <v>8350</v>
      </c>
      <c r="Q2726">
        <f t="shared" si="126"/>
        <v>7.19</v>
      </c>
      <c r="R2726" s="14">
        <f t="shared" si="127"/>
        <v>42199.32707175926</v>
      </c>
      <c r="S2726" s="14">
        <f t="shared" si="128"/>
        <v>42231.32707175926</v>
      </c>
    </row>
    <row r="2727" spans="1:19" ht="43.5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8320</v>
      </c>
      <c r="P2727" t="s">
        <v>8350</v>
      </c>
      <c r="Q2727">
        <f t="shared" si="126"/>
        <v>511.65</v>
      </c>
      <c r="R2727" s="14">
        <f t="shared" si="127"/>
        <v>42745.744618055556</v>
      </c>
      <c r="S2727" s="14">
        <f t="shared" si="128"/>
        <v>42795.744618055556</v>
      </c>
    </row>
    <row r="2728" spans="1:19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8320</v>
      </c>
      <c r="P2728" t="s">
        <v>8350</v>
      </c>
      <c r="Q2728">
        <f t="shared" si="126"/>
        <v>261.75</v>
      </c>
      <c r="R2728" s="14">
        <f t="shared" si="127"/>
        <v>42452.579988425925</v>
      </c>
      <c r="S2728" s="14">
        <f t="shared" si="128"/>
        <v>42482.579988425925</v>
      </c>
    </row>
    <row r="2729" spans="1:19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8320</v>
      </c>
      <c r="P2729" t="s">
        <v>8350</v>
      </c>
      <c r="Q2729">
        <f t="shared" si="126"/>
        <v>69.760000000000005</v>
      </c>
      <c r="R2729" s="14">
        <f t="shared" si="127"/>
        <v>42198.676655092597</v>
      </c>
      <c r="S2729" s="14">
        <f t="shared" si="128"/>
        <v>42223.676655092597</v>
      </c>
    </row>
    <row r="2730" spans="1:19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8320</v>
      </c>
      <c r="P2730" t="s">
        <v>8350</v>
      </c>
      <c r="Q2730">
        <f t="shared" si="126"/>
        <v>77.23</v>
      </c>
      <c r="R2730" s="14">
        <f t="shared" si="127"/>
        <v>42333.59993055556</v>
      </c>
      <c r="S2730" s="14">
        <f t="shared" si="128"/>
        <v>42368.59993055556</v>
      </c>
    </row>
    <row r="2731" spans="1:19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8320</v>
      </c>
      <c r="P2731" t="s">
        <v>8350</v>
      </c>
      <c r="Q2731">
        <f t="shared" si="126"/>
        <v>340.57</v>
      </c>
      <c r="R2731" s="14">
        <f t="shared" si="127"/>
        <v>42095.240706018521</v>
      </c>
      <c r="S2731" s="14">
        <f t="shared" si="128"/>
        <v>42125.240706018521</v>
      </c>
    </row>
    <row r="2732" spans="1:19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8320</v>
      </c>
      <c r="P2732" t="s">
        <v>8350</v>
      </c>
      <c r="Q2732">
        <f t="shared" si="126"/>
        <v>67.42</v>
      </c>
      <c r="R2732" s="14">
        <f t="shared" si="127"/>
        <v>41351.541377314818</v>
      </c>
      <c r="S2732" s="14">
        <f t="shared" si="128"/>
        <v>41386.541377314818</v>
      </c>
    </row>
    <row r="2733" spans="1:19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8320</v>
      </c>
      <c r="P2733" t="s">
        <v>8350</v>
      </c>
      <c r="Q2733">
        <f t="shared" si="126"/>
        <v>845.7</v>
      </c>
      <c r="R2733" s="14">
        <f t="shared" si="127"/>
        <v>41872.525717592594</v>
      </c>
      <c r="S2733" s="14">
        <f t="shared" si="128"/>
        <v>41930.166666666664</v>
      </c>
    </row>
    <row r="2734" spans="1:19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8320</v>
      </c>
      <c r="P2734" t="s">
        <v>8350</v>
      </c>
      <c r="Q2734">
        <f t="shared" si="126"/>
        <v>97.19</v>
      </c>
      <c r="R2734" s="14">
        <f t="shared" si="127"/>
        <v>41389.808194444442</v>
      </c>
      <c r="S2734" s="14">
        <f t="shared" si="128"/>
        <v>41422</v>
      </c>
    </row>
    <row r="2735" spans="1:19" ht="58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8320</v>
      </c>
      <c r="P2735" t="s">
        <v>8350</v>
      </c>
      <c r="Q2735">
        <f t="shared" si="126"/>
        <v>451.84</v>
      </c>
      <c r="R2735" s="14">
        <f t="shared" si="127"/>
        <v>42044.272847222222</v>
      </c>
      <c r="S2735" s="14">
        <f t="shared" si="128"/>
        <v>42104.231180555551</v>
      </c>
    </row>
    <row r="2736" spans="1:19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8320</v>
      </c>
      <c r="P2736" t="s">
        <v>8350</v>
      </c>
      <c r="Q2736">
        <f t="shared" si="126"/>
        <v>138.66999999999999</v>
      </c>
      <c r="R2736" s="14">
        <f t="shared" si="127"/>
        <v>42626.668888888889</v>
      </c>
      <c r="S2736" s="14">
        <f t="shared" si="128"/>
        <v>42656.915972222225</v>
      </c>
    </row>
    <row r="2737" spans="1:19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8320</v>
      </c>
      <c r="P2737" t="s">
        <v>8350</v>
      </c>
      <c r="Q2737">
        <f t="shared" si="126"/>
        <v>21.64</v>
      </c>
      <c r="R2737" s="14">
        <f t="shared" si="127"/>
        <v>41316.120949074073</v>
      </c>
      <c r="S2737" s="14">
        <f t="shared" si="128"/>
        <v>41346.833333333336</v>
      </c>
    </row>
    <row r="2738" spans="1:19" ht="72.5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8320</v>
      </c>
      <c r="P2738" t="s">
        <v>8350</v>
      </c>
      <c r="Q2738">
        <f t="shared" si="126"/>
        <v>169.52</v>
      </c>
      <c r="R2738" s="14">
        <f t="shared" si="127"/>
        <v>41722.666354166664</v>
      </c>
      <c r="S2738" s="14">
        <f t="shared" si="128"/>
        <v>41752.666354166664</v>
      </c>
    </row>
    <row r="2739" spans="1:19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8320</v>
      </c>
      <c r="P2739" t="s">
        <v>8350</v>
      </c>
      <c r="Q2739">
        <f t="shared" si="126"/>
        <v>161.88</v>
      </c>
      <c r="R2739" s="14">
        <f t="shared" si="127"/>
        <v>41611.917673611111</v>
      </c>
      <c r="S2739" s="14">
        <f t="shared" si="128"/>
        <v>41654.791666666664</v>
      </c>
    </row>
    <row r="2740" spans="1:19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8320</v>
      </c>
      <c r="P2740" t="s">
        <v>8350</v>
      </c>
      <c r="Q2740">
        <f t="shared" si="126"/>
        <v>493.13</v>
      </c>
      <c r="R2740" s="14">
        <f t="shared" si="127"/>
        <v>42620.143564814818</v>
      </c>
      <c r="S2740" s="14">
        <f t="shared" si="128"/>
        <v>42680.143564814818</v>
      </c>
    </row>
    <row r="2741" spans="1:19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8320</v>
      </c>
      <c r="P2741" t="s">
        <v>8350</v>
      </c>
      <c r="Q2741">
        <f t="shared" si="126"/>
        <v>22.12</v>
      </c>
      <c r="R2741" s="14">
        <f t="shared" si="127"/>
        <v>41719.887928240743</v>
      </c>
      <c r="S2741" s="14">
        <f t="shared" si="128"/>
        <v>41764.887928240743</v>
      </c>
    </row>
    <row r="2742" spans="1:19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8320</v>
      </c>
      <c r="P2742" t="s">
        <v>8350</v>
      </c>
      <c r="Q2742">
        <f t="shared" si="126"/>
        <v>18.239999999999998</v>
      </c>
      <c r="R2742" s="14">
        <f t="shared" si="127"/>
        <v>42045.031851851847</v>
      </c>
      <c r="S2742" s="14">
        <f t="shared" si="128"/>
        <v>42074.99018518519</v>
      </c>
    </row>
    <row r="2743" spans="1:19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8323</v>
      </c>
      <c r="P2743" t="s">
        <v>8358</v>
      </c>
      <c r="Q2743">
        <f t="shared" si="126"/>
        <v>8.75</v>
      </c>
      <c r="R2743" s="14">
        <f t="shared" si="127"/>
        <v>41911.657430555555</v>
      </c>
      <c r="S2743" s="14">
        <f t="shared" si="128"/>
        <v>41932.088194444441</v>
      </c>
    </row>
    <row r="2744" spans="1:19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8323</v>
      </c>
      <c r="P2744" t="s">
        <v>8358</v>
      </c>
      <c r="Q2744">
        <f t="shared" si="126"/>
        <v>40.61</v>
      </c>
      <c r="R2744" s="14">
        <f t="shared" si="127"/>
        <v>41030.719756944447</v>
      </c>
      <c r="S2744" s="14">
        <f t="shared" si="128"/>
        <v>41044.719756944447</v>
      </c>
    </row>
    <row r="2745" spans="1:19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8323</v>
      </c>
      <c r="P2745" t="s">
        <v>8358</v>
      </c>
      <c r="Q2745">
        <f t="shared" si="126"/>
        <v>0</v>
      </c>
      <c r="R2745" s="14">
        <f t="shared" si="127"/>
        <v>42632.328784722224</v>
      </c>
      <c r="S2745" s="14">
        <f t="shared" si="128"/>
        <v>42662.328784722224</v>
      </c>
    </row>
    <row r="2746" spans="1:19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8323</v>
      </c>
      <c r="P2746" t="s">
        <v>8358</v>
      </c>
      <c r="Q2746">
        <f t="shared" si="126"/>
        <v>37.950000000000003</v>
      </c>
      <c r="R2746" s="14">
        <f t="shared" si="127"/>
        <v>40938.062476851854</v>
      </c>
      <c r="S2746" s="14">
        <f t="shared" si="128"/>
        <v>40968.062476851854</v>
      </c>
    </row>
    <row r="2747" spans="1:19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8323</v>
      </c>
      <c r="P2747" t="s">
        <v>8358</v>
      </c>
      <c r="Q2747">
        <f t="shared" si="126"/>
        <v>35.729999999999997</v>
      </c>
      <c r="R2747" s="14">
        <f t="shared" si="127"/>
        <v>41044.988055555557</v>
      </c>
      <c r="S2747" s="14">
        <f t="shared" si="128"/>
        <v>41104.988055555557</v>
      </c>
    </row>
    <row r="2748" spans="1:19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8323</v>
      </c>
      <c r="P2748" t="s">
        <v>8358</v>
      </c>
      <c r="Q2748">
        <f t="shared" si="126"/>
        <v>42.16</v>
      </c>
      <c r="R2748" s="14">
        <f t="shared" si="127"/>
        <v>41850.781377314815</v>
      </c>
      <c r="S2748" s="14">
        <f t="shared" si="128"/>
        <v>41880.781377314815</v>
      </c>
    </row>
    <row r="2749" spans="1:19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8323</v>
      </c>
      <c r="P2749" t="s">
        <v>8358</v>
      </c>
      <c r="Q2749">
        <f t="shared" si="126"/>
        <v>35</v>
      </c>
      <c r="R2749" s="14">
        <f t="shared" si="127"/>
        <v>41044.64811342593</v>
      </c>
      <c r="S2749" s="14">
        <f t="shared" si="128"/>
        <v>41076.131944444445</v>
      </c>
    </row>
    <row r="2750" spans="1:19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8323</v>
      </c>
      <c r="P2750" t="s">
        <v>8358</v>
      </c>
      <c r="Q2750">
        <f t="shared" si="126"/>
        <v>13.25</v>
      </c>
      <c r="R2750" s="14">
        <f t="shared" si="127"/>
        <v>42585.7106712963</v>
      </c>
      <c r="S2750" s="14">
        <f t="shared" si="128"/>
        <v>42615.7106712963</v>
      </c>
    </row>
    <row r="2751" spans="1:19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8323</v>
      </c>
      <c r="P2751" t="s">
        <v>8358</v>
      </c>
      <c r="Q2751">
        <f t="shared" si="126"/>
        <v>55</v>
      </c>
      <c r="R2751" s="14">
        <f t="shared" si="127"/>
        <v>42068.799039351856</v>
      </c>
      <c r="S2751" s="14">
        <f t="shared" si="128"/>
        <v>42098.757372685184</v>
      </c>
    </row>
    <row r="2752" spans="1:19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8323</v>
      </c>
      <c r="P2752" t="s">
        <v>8358</v>
      </c>
      <c r="Q2752">
        <f t="shared" si="126"/>
        <v>0</v>
      </c>
      <c r="R2752" s="14">
        <f t="shared" si="127"/>
        <v>41078.899826388886</v>
      </c>
      <c r="S2752" s="14">
        <f t="shared" si="128"/>
        <v>41090.833333333336</v>
      </c>
    </row>
    <row r="2753" spans="1:19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8323</v>
      </c>
      <c r="P2753" t="s">
        <v>8358</v>
      </c>
      <c r="Q2753">
        <f t="shared" si="126"/>
        <v>0</v>
      </c>
      <c r="R2753" s="14">
        <f t="shared" si="127"/>
        <v>41747.887060185189</v>
      </c>
      <c r="S2753" s="14">
        <f t="shared" si="128"/>
        <v>41807.887060185189</v>
      </c>
    </row>
    <row r="2754" spans="1:19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8323</v>
      </c>
      <c r="P2754" t="s">
        <v>8358</v>
      </c>
      <c r="Q2754">
        <f t="shared" si="126"/>
        <v>39.29</v>
      </c>
      <c r="R2754" s="14">
        <f t="shared" si="127"/>
        <v>40855.765092592592</v>
      </c>
      <c r="S2754" s="14">
        <f t="shared" si="128"/>
        <v>40895.765092592592</v>
      </c>
    </row>
    <row r="2755" spans="1:19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8323</v>
      </c>
      <c r="P2755" t="s">
        <v>8358</v>
      </c>
      <c r="Q2755">
        <f t="shared" ref="Q2755:Q2818" si="129">IFERROR(ROUND(E2755/L2755,2),0)</f>
        <v>47.5</v>
      </c>
      <c r="R2755" s="14">
        <f t="shared" ref="R2755:R2818" si="130">(((J2755/60)/60)/24)+DATE(1970,1,1)</f>
        <v>41117.900729166664</v>
      </c>
      <c r="S2755" s="14">
        <f t="shared" ref="S2755:S2818" si="131">(((I2755/60)/60)/24)+DATE(1970,1,1)</f>
        <v>41147.900729166664</v>
      </c>
    </row>
    <row r="2756" spans="1:19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8323</v>
      </c>
      <c r="P2756" t="s">
        <v>8358</v>
      </c>
      <c r="Q2756">
        <f t="shared" si="129"/>
        <v>0</v>
      </c>
      <c r="R2756" s="14">
        <f t="shared" si="130"/>
        <v>41863.636006944449</v>
      </c>
      <c r="S2756" s="14">
        <f t="shared" si="131"/>
        <v>41893.636006944449</v>
      </c>
    </row>
    <row r="2757" spans="1:19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8323</v>
      </c>
      <c r="P2757" t="s">
        <v>8358</v>
      </c>
      <c r="Q2757">
        <f t="shared" si="129"/>
        <v>17.329999999999998</v>
      </c>
      <c r="R2757" s="14">
        <f t="shared" si="130"/>
        <v>42072.790821759263</v>
      </c>
      <c r="S2757" s="14">
        <f t="shared" si="131"/>
        <v>42102.790821759263</v>
      </c>
    </row>
    <row r="2758" spans="1:19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8323</v>
      </c>
      <c r="P2758" t="s">
        <v>8358</v>
      </c>
      <c r="Q2758">
        <f t="shared" si="129"/>
        <v>31.76</v>
      </c>
      <c r="R2758" s="14">
        <f t="shared" si="130"/>
        <v>41620.90047453704</v>
      </c>
      <c r="S2758" s="14">
        <f t="shared" si="131"/>
        <v>41650.90047453704</v>
      </c>
    </row>
    <row r="2759" spans="1:19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8323</v>
      </c>
      <c r="P2759" t="s">
        <v>8358</v>
      </c>
      <c r="Q2759">
        <f t="shared" si="129"/>
        <v>5</v>
      </c>
      <c r="R2759" s="14">
        <f t="shared" si="130"/>
        <v>42573.65662037037</v>
      </c>
      <c r="S2759" s="14">
        <f t="shared" si="131"/>
        <v>42588.65662037037</v>
      </c>
    </row>
    <row r="2760" spans="1:19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8323</v>
      </c>
      <c r="P2760" t="s">
        <v>8358</v>
      </c>
      <c r="Q2760">
        <f t="shared" si="129"/>
        <v>39</v>
      </c>
      <c r="R2760" s="14">
        <f t="shared" si="130"/>
        <v>42639.441932870366</v>
      </c>
      <c r="S2760" s="14">
        <f t="shared" si="131"/>
        <v>42653.441932870366</v>
      </c>
    </row>
    <row r="2761" spans="1:19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8323</v>
      </c>
      <c r="P2761" t="s">
        <v>8358</v>
      </c>
      <c r="Q2761">
        <f t="shared" si="129"/>
        <v>52.5</v>
      </c>
      <c r="R2761" s="14">
        <f t="shared" si="130"/>
        <v>42524.36650462963</v>
      </c>
      <c r="S2761" s="14">
        <f t="shared" si="131"/>
        <v>42567.36650462963</v>
      </c>
    </row>
    <row r="2762" spans="1:19" ht="58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8323</v>
      </c>
      <c r="P2762" t="s">
        <v>8358</v>
      </c>
      <c r="Q2762">
        <f t="shared" si="129"/>
        <v>0</v>
      </c>
      <c r="R2762" s="14">
        <f t="shared" si="130"/>
        <v>41415.461319444446</v>
      </c>
      <c r="S2762" s="14">
        <f t="shared" si="131"/>
        <v>41445.461319444446</v>
      </c>
    </row>
    <row r="2763" spans="1:19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8323</v>
      </c>
      <c r="P2763" t="s">
        <v>8358</v>
      </c>
      <c r="Q2763">
        <f t="shared" si="129"/>
        <v>9</v>
      </c>
      <c r="R2763" s="14">
        <f t="shared" si="130"/>
        <v>41247.063576388886</v>
      </c>
      <c r="S2763" s="14">
        <f t="shared" si="131"/>
        <v>41277.063576388886</v>
      </c>
    </row>
    <row r="2764" spans="1:19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8323</v>
      </c>
      <c r="P2764" t="s">
        <v>8358</v>
      </c>
      <c r="Q2764">
        <f t="shared" si="129"/>
        <v>25</v>
      </c>
      <c r="R2764" s="14">
        <f t="shared" si="130"/>
        <v>40927.036979166667</v>
      </c>
      <c r="S2764" s="14">
        <f t="shared" si="131"/>
        <v>40986.995312500003</v>
      </c>
    </row>
    <row r="2765" spans="1:19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8323</v>
      </c>
      <c r="P2765" t="s">
        <v>8358</v>
      </c>
      <c r="Q2765">
        <f t="shared" si="129"/>
        <v>30</v>
      </c>
      <c r="R2765" s="14">
        <f t="shared" si="130"/>
        <v>41373.579675925925</v>
      </c>
      <c r="S2765" s="14">
        <f t="shared" si="131"/>
        <v>41418.579675925925</v>
      </c>
    </row>
    <row r="2766" spans="1:19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8323</v>
      </c>
      <c r="P2766" t="s">
        <v>8358</v>
      </c>
      <c r="Q2766">
        <f t="shared" si="129"/>
        <v>11.25</v>
      </c>
      <c r="R2766" s="14">
        <f t="shared" si="130"/>
        <v>41030.292025462964</v>
      </c>
      <c r="S2766" s="14">
        <f t="shared" si="131"/>
        <v>41059.791666666664</v>
      </c>
    </row>
    <row r="2767" spans="1:19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8323</v>
      </c>
      <c r="P2767" t="s">
        <v>8358</v>
      </c>
      <c r="Q2767">
        <f t="shared" si="129"/>
        <v>0</v>
      </c>
      <c r="R2767" s="14">
        <f t="shared" si="130"/>
        <v>41194.579027777778</v>
      </c>
      <c r="S2767" s="14">
        <f t="shared" si="131"/>
        <v>41210.579027777778</v>
      </c>
    </row>
    <row r="2768" spans="1:19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8323</v>
      </c>
      <c r="P2768" t="s">
        <v>8358</v>
      </c>
      <c r="Q2768">
        <f t="shared" si="129"/>
        <v>25</v>
      </c>
      <c r="R2768" s="14">
        <f t="shared" si="130"/>
        <v>40736.668032407404</v>
      </c>
      <c r="S2768" s="14">
        <f t="shared" si="131"/>
        <v>40766.668032407404</v>
      </c>
    </row>
    <row r="2769" spans="1:19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8323</v>
      </c>
      <c r="P2769" t="s">
        <v>8358</v>
      </c>
      <c r="Q2769">
        <f t="shared" si="129"/>
        <v>11.33</v>
      </c>
      <c r="R2769" s="14">
        <f t="shared" si="130"/>
        <v>42172.958912037036</v>
      </c>
      <c r="S2769" s="14">
        <f t="shared" si="131"/>
        <v>42232.958912037036</v>
      </c>
    </row>
    <row r="2770" spans="1:19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8323</v>
      </c>
      <c r="P2770" t="s">
        <v>8358</v>
      </c>
      <c r="Q2770">
        <f t="shared" si="129"/>
        <v>29.47</v>
      </c>
      <c r="R2770" s="14">
        <f t="shared" si="130"/>
        <v>40967.614849537036</v>
      </c>
      <c r="S2770" s="14">
        <f t="shared" si="131"/>
        <v>40997.573182870372</v>
      </c>
    </row>
    <row r="2771" spans="1:19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8323</v>
      </c>
      <c r="P2771" t="s">
        <v>8358</v>
      </c>
      <c r="Q2771">
        <f t="shared" si="129"/>
        <v>1</v>
      </c>
      <c r="R2771" s="14">
        <f t="shared" si="130"/>
        <v>41745.826273148145</v>
      </c>
      <c r="S2771" s="14">
        <f t="shared" si="131"/>
        <v>41795.826273148145</v>
      </c>
    </row>
    <row r="2772" spans="1:19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8323</v>
      </c>
      <c r="P2772" t="s">
        <v>8358</v>
      </c>
      <c r="Q2772">
        <f t="shared" si="129"/>
        <v>63.1</v>
      </c>
      <c r="R2772" s="14">
        <f t="shared" si="130"/>
        <v>41686.705208333333</v>
      </c>
      <c r="S2772" s="14">
        <f t="shared" si="131"/>
        <v>41716.663541666669</v>
      </c>
    </row>
    <row r="2773" spans="1:19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8323</v>
      </c>
      <c r="P2773" t="s">
        <v>8358</v>
      </c>
      <c r="Q2773">
        <f t="shared" si="129"/>
        <v>0</v>
      </c>
      <c r="R2773" s="14">
        <f t="shared" si="130"/>
        <v>41257.531712962962</v>
      </c>
      <c r="S2773" s="14">
        <f t="shared" si="131"/>
        <v>41306.708333333336</v>
      </c>
    </row>
    <row r="2774" spans="1:19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8323</v>
      </c>
      <c r="P2774" t="s">
        <v>8358</v>
      </c>
      <c r="Q2774">
        <f t="shared" si="129"/>
        <v>0</v>
      </c>
      <c r="R2774" s="14">
        <f t="shared" si="130"/>
        <v>41537.869143518517</v>
      </c>
      <c r="S2774" s="14">
        <f t="shared" si="131"/>
        <v>41552.869143518517</v>
      </c>
    </row>
    <row r="2775" spans="1:19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8323</v>
      </c>
      <c r="P2775" t="s">
        <v>8358</v>
      </c>
      <c r="Q2775">
        <f t="shared" si="129"/>
        <v>1</v>
      </c>
      <c r="R2775" s="14">
        <f t="shared" si="130"/>
        <v>42474.86482638889</v>
      </c>
      <c r="S2775" s="14">
        <f t="shared" si="131"/>
        <v>42484.86482638889</v>
      </c>
    </row>
    <row r="2776" spans="1:19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8323</v>
      </c>
      <c r="P2776" t="s">
        <v>8358</v>
      </c>
      <c r="Q2776">
        <f t="shared" si="129"/>
        <v>43.85</v>
      </c>
      <c r="R2776" s="14">
        <f t="shared" si="130"/>
        <v>41311.126481481479</v>
      </c>
      <c r="S2776" s="14">
        <f t="shared" si="131"/>
        <v>41341.126481481479</v>
      </c>
    </row>
    <row r="2777" spans="1:19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8323</v>
      </c>
      <c r="P2777" t="s">
        <v>8358</v>
      </c>
      <c r="Q2777">
        <f t="shared" si="129"/>
        <v>75</v>
      </c>
      <c r="R2777" s="14">
        <f t="shared" si="130"/>
        <v>40863.013356481482</v>
      </c>
      <c r="S2777" s="14">
        <f t="shared" si="131"/>
        <v>40893.013356481482</v>
      </c>
    </row>
    <row r="2778" spans="1:19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8323</v>
      </c>
      <c r="P2778" t="s">
        <v>8358</v>
      </c>
      <c r="Q2778">
        <f t="shared" si="129"/>
        <v>45.97</v>
      </c>
      <c r="R2778" s="14">
        <f t="shared" si="130"/>
        <v>42136.297175925924</v>
      </c>
      <c r="S2778" s="14">
        <f t="shared" si="131"/>
        <v>42167.297175925924</v>
      </c>
    </row>
    <row r="2779" spans="1:19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8323</v>
      </c>
      <c r="P2779" t="s">
        <v>8358</v>
      </c>
      <c r="Q2779">
        <f t="shared" si="129"/>
        <v>10</v>
      </c>
      <c r="R2779" s="14">
        <f t="shared" si="130"/>
        <v>42172.669027777782</v>
      </c>
      <c r="S2779" s="14">
        <f t="shared" si="131"/>
        <v>42202.669027777782</v>
      </c>
    </row>
    <row r="2780" spans="1:19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8323</v>
      </c>
      <c r="P2780" t="s">
        <v>8358</v>
      </c>
      <c r="Q2780">
        <f t="shared" si="129"/>
        <v>93.67</v>
      </c>
      <c r="R2780" s="14">
        <f t="shared" si="130"/>
        <v>41846.978078703702</v>
      </c>
      <c r="S2780" s="14">
        <f t="shared" si="131"/>
        <v>41876.978078703702</v>
      </c>
    </row>
    <row r="2781" spans="1:19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8323</v>
      </c>
      <c r="P2781" t="s">
        <v>8358</v>
      </c>
      <c r="Q2781">
        <f t="shared" si="129"/>
        <v>53</v>
      </c>
      <c r="R2781" s="14">
        <f t="shared" si="130"/>
        <v>42300.585891203707</v>
      </c>
      <c r="S2781" s="14">
        <f t="shared" si="131"/>
        <v>42330.627557870372</v>
      </c>
    </row>
    <row r="2782" spans="1:19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8323</v>
      </c>
      <c r="P2782" t="s">
        <v>8358</v>
      </c>
      <c r="Q2782">
        <f t="shared" si="129"/>
        <v>0</v>
      </c>
      <c r="R2782" s="14">
        <f t="shared" si="130"/>
        <v>42774.447777777779</v>
      </c>
      <c r="S2782" s="14">
        <f t="shared" si="131"/>
        <v>42804.447777777779</v>
      </c>
    </row>
    <row r="2783" spans="1:19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8307</v>
      </c>
      <c r="P2783" t="s">
        <v>8308</v>
      </c>
      <c r="Q2783">
        <f t="shared" si="129"/>
        <v>47</v>
      </c>
      <c r="R2783" s="14">
        <f t="shared" si="130"/>
        <v>42018.94159722222</v>
      </c>
      <c r="S2783" s="14">
        <f t="shared" si="131"/>
        <v>42047.291666666672</v>
      </c>
    </row>
    <row r="2784" spans="1:19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8307</v>
      </c>
      <c r="P2784" t="s">
        <v>8308</v>
      </c>
      <c r="Q2784">
        <f t="shared" si="129"/>
        <v>66.67</v>
      </c>
      <c r="R2784" s="14">
        <f t="shared" si="130"/>
        <v>42026.924976851849</v>
      </c>
      <c r="S2784" s="14">
        <f t="shared" si="131"/>
        <v>42052.207638888889</v>
      </c>
    </row>
    <row r="2785" spans="1:19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8307</v>
      </c>
      <c r="P2785" t="s">
        <v>8308</v>
      </c>
      <c r="Q2785">
        <f t="shared" si="129"/>
        <v>18.77</v>
      </c>
      <c r="R2785" s="14">
        <f t="shared" si="130"/>
        <v>42103.535254629634</v>
      </c>
      <c r="S2785" s="14">
        <f t="shared" si="131"/>
        <v>42117.535254629634</v>
      </c>
    </row>
    <row r="2786" spans="1:19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8307</v>
      </c>
      <c r="P2786" t="s">
        <v>8308</v>
      </c>
      <c r="Q2786">
        <f t="shared" si="129"/>
        <v>66.11</v>
      </c>
      <c r="R2786" s="14">
        <f t="shared" si="130"/>
        <v>41920.787534722222</v>
      </c>
      <c r="S2786" s="14">
        <f t="shared" si="131"/>
        <v>41941.787534722222</v>
      </c>
    </row>
    <row r="2787" spans="1:19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8307</v>
      </c>
      <c r="P2787" t="s">
        <v>8308</v>
      </c>
      <c r="Q2787">
        <f t="shared" si="129"/>
        <v>36.86</v>
      </c>
      <c r="R2787" s="14">
        <f t="shared" si="130"/>
        <v>42558.189432870371</v>
      </c>
      <c r="S2787" s="14">
        <f t="shared" si="131"/>
        <v>42587.875</v>
      </c>
    </row>
    <row r="2788" spans="1:19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8307</v>
      </c>
      <c r="P2788" t="s">
        <v>8308</v>
      </c>
      <c r="Q2788">
        <f t="shared" si="129"/>
        <v>39.81</v>
      </c>
      <c r="R2788" s="14">
        <f t="shared" si="130"/>
        <v>41815.569212962961</v>
      </c>
      <c r="S2788" s="14">
        <f t="shared" si="131"/>
        <v>41829.569212962961</v>
      </c>
    </row>
    <row r="2789" spans="1:19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8307</v>
      </c>
      <c r="P2789" t="s">
        <v>8308</v>
      </c>
      <c r="Q2789">
        <f t="shared" si="129"/>
        <v>31.5</v>
      </c>
      <c r="R2789" s="14">
        <f t="shared" si="130"/>
        <v>41808.198518518519</v>
      </c>
      <c r="S2789" s="14">
        <f t="shared" si="131"/>
        <v>41838.198518518519</v>
      </c>
    </row>
    <row r="2790" spans="1:19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8307</v>
      </c>
      <c r="P2790" t="s">
        <v>8308</v>
      </c>
      <c r="Q2790">
        <f t="shared" si="129"/>
        <v>102.5</v>
      </c>
      <c r="R2790" s="14">
        <f t="shared" si="130"/>
        <v>42550.701886574068</v>
      </c>
      <c r="S2790" s="14">
        <f t="shared" si="131"/>
        <v>42580.701886574068</v>
      </c>
    </row>
    <row r="2791" spans="1:19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8307</v>
      </c>
      <c r="P2791" t="s">
        <v>8308</v>
      </c>
      <c r="Q2791">
        <f t="shared" si="129"/>
        <v>126.46</v>
      </c>
      <c r="R2791" s="14">
        <f t="shared" si="130"/>
        <v>42056.013124999998</v>
      </c>
      <c r="S2791" s="14">
        <f t="shared" si="131"/>
        <v>42075.166666666672</v>
      </c>
    </row>
    <row r="2792" spans="1:19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8307</v>
      </c>
      <c r="P2792" t="s">
        <v>8308</v>
      </c>
      <c r="Q2792">
        <f t="shared" si="129"/>
        <v>47.88</v>
      </c>
      <c r="R2792" s="14">
        <f t="shared" si="130"/>
        <v>42016.938692129625</v>
      </c>
      <c r="S2792" s="14">
        <f t="shared" si="131"/>
        <v>42046.938692129625</v>
      </c>
    </row>
    <row r="2793" spans="1:19" ht="58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8307</v>
      </c>
      <c r="P2793" t="s">
        <v>8308</v>
      </c>
      <c r="Q2793">
        <f t="shared" si="129"/>
        <v>73.209999999999994</v>
      </c>
      <c r="R2793" s="14">
        <f t="shared" si="130"/>
        <v>42591.899988425925</v>
      </c>
      <c r="S2793" s="14">
        <f t="shared" si="131"/>
        <v>42622.166666666672</v>
      </c>
    </row>
    <row r="2794" spans="1:19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8307</v>
      </c>
      <c r="P2794" t="s">
        <v>8308</v>
      </c>
      <c r="Q2794">
        <f t="shared" si="129"/>
        <v>89.67</v>
      </c>
      <c r="R2794" s="14">
        <f t="shared" si="130"/>
        <v>42183.231006944443</v>
      </c>
      <c r="S2794" s="14">
        <f t="shared" si="131"/>
        <v>42228.231006944443</v>
      </c>
    </row>
    <row r="2795" spans="1:19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8307</v>
      </c>
      <c r="P2795" t="s">
        <v>8308</v>
      </c>
      <c r="Q2795">
        <f t="shared" si="129"/>
        <v>151.46</v>
      </c>
      <c r="R2795" s="14">
        <f t="shared" si="130"/>
        <v>42176.419039351851</v>
      </c>
      <c r="S2795" s="14">
        <f t="shared" si="131"/>
        <v>42206.419039351851</v>
      </c>
    </row>
    <row r="2796" spans="1:19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8307</v>
      </c>
      <c r="P2796" t="s">
        <v>8308</v>
      </c>
      <c r="Q2796">
        <f t="shared" si="129"/>
        <v>25</v>
      </c>
      <c r="R2796" s="14">
        <f t="shared" si="130"/>
        <v>42416.691655092596</v>
      </c>
      <c r="S2796" s="14">
        <f t="shared" si="131"/>
        <v>42432.791666666672</v>
      </c>
    </row>
    <row r="2797" spans="1:19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8307</v>
      </c>
      <c r="P2797" t="s">
        <v>8308</v>
      </c>
      <c r="Q2797">
        <f t="shared" si="129"/>
        <v>36.5</v>
      </c>
      <c r="R2797" s="14">
        <f t="shared" si="130"/>
        <v>41780.525937500002</v>
      </c>
      <c r="S2797" s="14">
        <f t="shared" si="131"/>
        <v>41796.958333333336</v>
      </c>
    </row>
    <row r="2798" spans="1:19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8307</v>
      </c>
      <c r="P2798" t="s">
        <v>8308</v>
      </c>
      <c r="Q2798">
        <f t="shared" si="129"/>
        <v>44</v>
      </c>
      <c r="R2798" s="14">
        <f t="shared" si="130"/>
        <v>41795.528101851851</v>
      </c>
      <c r="S2798" s="14">
        <f t="shared" si="131"/>
        <v>41825.528101851851</v>
      </c>
    </row>
    <row r="2799" spans="1:19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8307</v>
      </c>
      <c r="P2799" t="s">
        <v>8308</v>
      </c>
      <c r="Q2799">
        <f t="shared" si="129"/>
        <v>87.36</v>
      </c>
      <c r="R2799" s="14">
        <f t="shared" si="130"/>
        <v>41798.94027777778</v>
      </c>
      <c r="S2799" s="14">
        <f t="shared" si="131"/>
        <v>41828.94027777778</v>
      </c>
    </row>
    <row r="2800" spans="1:19" ht="58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8307</v>
      </c>
      <c r="P2800" t="s">
        <v>8308</v>
      </c>
      <c r="Q2800">
        <f t="shared" si="129"/>
        <v>36.47</v>
      </c>
      <c r="R2800" s="14">
        <f t="shared" si="130"/>
        <v>42201.675011574072</v>
      </c>
      <c r="S2800" s="14">
        <f t="shared" si="131"/>
        <v>42216.666666666672</v>
      </c>
    </row>
    <row r="2801" spans="1:19" ht="58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8307</v>
      </c>
      <c r="P2801" t="s">
        <v>8308</v>
      </c>
      <c r="Q2801">
        <f t="shared" si="129"/>
        <v>44.86</v>
      </c>
      <c r="R2801" s="14">
        <f t="shared" si="130"/>
        <v>42507.264699074076</v>
      </c>
      <c r="S2801" s="14">
        <f t="shared" si="131"/>
        <v>42538.666666666672</v>
      </c>
    </row>
    <row r="2802" spans="1:19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8307</v>
      </c>
      <c r="P2802" t="s">
        <v>8308</v>
      </c>
      <c r="Q2802">
        <f t="shared" si="129"/>
        <v>42.9</v>
      </c>
      <c r="R2802" s="14">
        <f t="shared" si="130"/>
        <v>41948.552847222221</v>
      </c>
      <c r="S2802" s="14">
        <f t="shared" si="131"/>
        <v>42008.552847222221</v>
      </c>
    </row>
    <row r="2803" spans="1:19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8307</v>
      </c>
      <c r="P2803" t="s">
        <v>8308</v>
      </c>
      <c r="Q2803">
        <f t="shared" si="129"/>
        <v>51.23</v>
      </c>
      <c r="R2803" s="14">
        <f t="shared" si="130"/>
        <v>41900.243159722224</v>
      </c>
      <c r="S2803" s="14">
        <f t="shared" si="131"/>
        <v>41922.458333333336</v>
      </c>
    </row>
    <row r="2804" spans="1:19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8307</v>
      </c>
      <c r="P2804" t="s">
        <v>8308</v>
      </c>
      <c r="Q2804">
        <f t="shared" si="129"/>
        <v>33.94</v>
      </c>
      <c r="R2804" s="14">
        <f t="shared" si="130"/>
        <v>42192.64707175926</v>
      </c>
      <c r="S2804" s="14">
        <f t="shared" si="131"/>
        <v>42222.64707175926</v>
      </c>
    </row>
    <row r="2805" spans="1:19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8307</v>
      </c>
      <c r="P2805" t="s">
        <v>8308</v>
      </c>
      <c r="Q2805">
        <f t="shared" si="129"/>
        <v>90.74</v>
      </c>
      <c r="R2805" s="14">
        <f t="shared" si="130"/>
        <v>42158.065694444449</v>
      </c>
      <c r="S2805" s="14">
        <f t="shared" si="131"/>
        <v>42201</v>
      </c>
    </row>
    <row r="2806" spans="1:19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8307</v>
      </c>
      <c r="P2806" t="s">
        <v>8308</v>
      </c>
      <c r="Q2806">
        <f t="shared" si="129"/>
        <v>50</v>
      </c>
      <c r="R2806" s="14">
        <f t="shared" si="130"/>
        <v>41881.453587962962</v>
      </c>
      <c r="S2806" s="14">
        <f t="shared" si="131"/>
        <v>41911.453587962962</v>
      </c>
    </row>
    <row r="2807" spans="1:19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8307</v>
      </c>
      <c r="P2807" t="s">
        <v>8308</v>
      </c>
      <c r="Q2807">
        <f t="shared" si="129"/>
        <v>24.44</v>
      </c>
      <c r="R2807" s="14">
        <f t="shared" si="130"/>
        <v>42213.505474537036</v>
      </c>
      <c r="S2807" s="14">
        <f t="shared" si="131"/>
        <v>42238.505474537036</v>
      </c>
    </row>
    <row r="2808" spans="1:19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8307</v>
      </c>
      <c r="P2808" t="s">
        <v>8308</v>
      </c>
      <c r="Q2808">
        <f t="shared" si="129"/>
        <v>44.25</v>
      </c>
      <c r="R2808" s="14">
        <f t="shared" si="130"/>
        <v>42185.267245370371</v>
      </c>
      <c r="S2808" s="14">
        <f t="shared" si="131"/>
        <v>42221.458333333328</v>
      </c>
    </row>
    <row r="2809" spans="1:19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8307</v>
      </c>
      <c r="P2809" t="s">
        <v>8308</v>
      </c>
      <c r="Q2809">
        <f t="shared" si="129"/>
        <v>67.739999999999995</v>
      </c>
      <c r="R2809" s="14">
        <f t="shared" si="130"/>
        <v>42154.873124999998</v>
      </c>
      <c r="S2809" s="14">
        <f t="shared" si="131"/>
        <v>42184.873124999998</v>
      </c>
    </row>
    <row r="2810" spans="1:19" ht="58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8307</v>
      </c>
      <c r="P2810" t="s">
        <v>8308</v>
      </c>
      <c r="Q2810">
        <f t="shared" si="129"/>
        <v>65.38</v>
      </c>
      <c r="R2810" s="14">
        <f t="shared" si="130"/>
        <v>42208.84646990741</v>
      </c>
      <c r="S2810" s="14">
        <f t="shared" si="131"/>
        <v>42238.84646990741</v>
      </c>
    </row>
    <row r="2811" spans="1:19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8307</v>
      </c>
      <c r="P2811" t="s">
        <v>8308</v>
      </c>
      <c r="Q2811">
        <f t="shared" si="129"/>
        <v>121.9</v>
      </c>
      <c r="R2811" s="14">
        <f t="shared" si="130"/>
        <v>42451.496817129635</v>
      </c>
      <c r="S2811" s="14">
        <f t="shared" si="131"/>
        <v>42459.610416666663</v>
      </c>
    </row>
    <row r="2812" spans="1:19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8307</v>
      </c>
      <c r="P2812" t="s">
        <v>8308</v>
      </c>
      <c r="Q2812">
        <f t="shared" si="129"/>
        <v>47.46</v>
      </c>
      <c r="R2812" s="14">
        <f t="shared" si="130"/>
        <v>41759.13962962963</v>
      </c>
      <c r="S2812" s="14">
        <f t="shared" si="131"/>
        <v>41791.165972222225</v>
      </c>
    </row>
    <row r="2813" spans="1:19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8307</v>
      </c>
      <c r="P2813" t="s">
        <v>8308</v>
      </c>
      <c r="Q2813">
        <f t="shared" si="129"/>
        <v>92.84</v>
      </c>
      <c r="R2813" s="14">
        <f t="shared" si="130"/>
        <v>42028.496562500004</v>
      </c>
      <c r="S2813" s="14">
        <f t="shared" si="131"/>
        <v>42058.496562500004</v>
      </c>
    </row>
    <row r="2814" spans="1:19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8307</v>
      </c>
      <c r="P2814" t="s">
        <v>8308</v>
      </c>
      <c r="Q2814">
        <f t="shared" si="129"/>
        <v>68.25</v>
      </c>
      <c r="R2814" s="14">
        <f t="shared" si="130"/>
        <v>42054.74418981481</v>
      </c>
      <c r="S2814" s="14">
        <f t="shared" si="131"/>
        <v>42100.166666666672</v>
      </c>
    </row>
    <row r="2815" spans="1:19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8307</v>
      </c>
      <c r="P2815" t="s">
        <v>8308</v>
      </c>
      <c r="Q2815">
        <f t="shared" si="129"/>
        <v>37.21</v>
      </c>
      <c r="R2815" s="14">
        <f t="shared" si="130"/>
        <v>42693.742604166662</v>
      </c>
      <c r="S2815" s="14">
        <f t="shared" si="131"/>
        <v>42718.742604166662</v>
      </c>
    </row>
    <row r="2816" spans="1:19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8307</v>
      </c>
      <c r="P2816" t="s">
        <v>8308</v>
      </c>
      <c r="Q2816">
        <f t="shared" si="129"/>
        <v>25.25</v>
      </c>
      <c r="R2816" s="14">
        <f t="shared" si="130"/>
        <v>42103.399479166663</v>
      </c>
      <c r="S2816" s="14">
        <f t="shared" si="131"/>
        <v>42133.399479166663</v>
      </c>
    </row>
    <row r="2817" spans="1:19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8307</v>
      </c>
      <c r="P2817" t="s">
        <v>8308</v>
      </c>
      <c r="Q2817">
        <f t="shared" si="129"/>
        <v>43.21</v>
      </c>
      <c r="R2817" s="14">
        <f t="shared" si="130"/>
        <v>42559.776724537034</v>
      </c>
      <c r="S2817" s="14">
        <f t="shared" si="131"/>
        <v>42589.776724537034</v>
      </c>
    </row>
    <row r="2818" spans="1:19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8307</v>
      </c>
      <c r="P2818" t="s">
        <v>8308</v>
      </c>
      <c r="Q2818">
        <f t="shared" si="129"/>
        <v>25.13</v>
      </c>
      <c r="R2818" s="14">
        <f t="shared" si="130"/>
        <v>42188.467499999999</v>
      </c>
      <c r="S2818" s="14">
        <f t="shared" si="131"/>
        <v>42218.666666666672</v>
      </c>
    </row>
    <row r="2819" spans="1:19" ht="58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8307</v>
      </c>
      <c r="P2819" t="s">
        <v>8308</v>
      </c>
      <c r="Q2819">
        <f t="shared" ref="Q2819:Q2882" si="132">IFERROR(ROUND(E2819/L2819,2),0)</f>
        <v>23.64</v>
      </c>
      <c r="R2819" s="14">
        <f t="shared" ref="R2819:R2882" si="133">(((J2819/60)/60)/24)+DATE(1970,1,1)</f>
        <v>42023.634976851856</v>
      </c>
      <c r="S2819" s="14">
        <f t="shared" ref="S2819:S2882" si="134">(((I2819/60)/60)/24)+DATE(1970,1,1)</f>
        <v>42063.634976851856</v>
      </c>
    </row>
    <row r="2820" spans="1:19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8307</v>
      </c>
      <c r="P2820" t="s">
        <v>8308</v>
      </c>
      <c r="Q2820">
        <f t="shared" si="132"/>
        <v>103.95</v>
      </c>
      <c r="R2820" s="14">
        <f t="shared" si="133"/>
        <v>42250.598217592589</v>
      </c>
      <c r="S2820" s="14">
        <f t="shared" si="134"/>
        <v>42270.598217592589</v>
      </c>
    </row>
    <row r="2821" spans="1:19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8307</v>
      </c>
      <c r="P2821" t="s">
        <v>8308</v>
      </c>
      <c r="Q2821">
        <f t="shared" si="132"/>
        <v>50.38</v>
      </c>
      <c r="R2821" s="14">
        <f t="shared" si="133"/>
        <v>42139.525567129633</v>
      </c>
      <c r="S2821" s="14">
        <f t="shared" si="134"/>
        <v>42169.525567129633</v>
      </c>
    </row>
    <row r="2822" spans="1:19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8307</v>
      </c>
      <c r="P2822" t="s">
        <v>8308</v>
      </c>
      <c r="Q2822">
        <f t="shared" si="132"/>
        <v>13.6</v>
      </c>
      <c r="R2822" s="14">
        <f t="shared" si="133"/>
        <v>42401.610983796301</v>
      </c>
      <c r="S2822" s="14">
        <f t="shared" si="134"/>
        <v>42426</v>
      </c>
    </row>
    <row r="2823" spans="1:19" ht="58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8307</v>
      </c>
      <c r="P2823" t="s">
        <v>8308</v>
      </c>
      <c r="Q2823">
        <f t="shared" si="132"/>
        <v>28.57</v>
      </c>
      <c r="R2823" s="14">
        <f t="shared" si="133"/>
        <v>41875.922858796301</v>
      </c>
      <c r="S2823" s="14">
        <f t="shared" si="134"/>
        <v>41905.922858796301</v>
      </c>
    </row>
    <row r="2824" spans="1:19" ht="58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8307</v>
      </c>
      <c r="P2824" t="s">
        <v>8308</v>
      </c>
      <c r="Q2824">
        <f t="shared" si="132"/>
        <v>63.83</v>
      </c>
      <c r="R2824" s="14">
        <f t="shared" si="133"/>
        <v>42060.683935185181</v>
      </c>
      <c r="S2824" s="14">
        <f t="shared" si="134"/>
        <v>42090.642268518524</v>
      </c>
    </row>
    <row r="2825" spans="1:19" ht="58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8307</v>
      </c>
      <c r="P2825" t="s">
        <v>8308</v>
      </c>
      <c r="Q2825">
        <f t="shared" si="132"/>
        <v>8.86</v>
      </c>
      <c r="R2825" s="14">
        <f t="shared" si="133"/>
        <v>42067.011643518519</v>
      </c>
      <c r="S2825" s="14">
        <f t="shared" si="134"/>
        <v>42094.957638888889</v>
      </c>
    </row>
    <row r="2826" spans="1:19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8307</v>
      </c>
      <c r="P2826" t="s">
        <v>8308</v>
      </c>
      <c r="Q2826">
        <f t="shared" si="132"/>
        <v>50.67</v>
      </c>
      <c r="R2826" s="14">
        <f t="shared" si="133"/>
        <v>42136.270787037036</v>
      </c>
      <c r="S2826" s="14">
        <f t="shared" si="134"/>
        <v>42168.071527777778</v>
      </c>
    </row>
    <row r="2827" spans="1:19" ht="58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8307</v>
      </c>
      <c r="P2827" t="s">
        <v>8308</v>
      </c>
      <c r="Q2827">
        <f t="shared" si="132"/>
        <v>60.78</v>
      </c>
      <c r="R2827" s="14">
        <f t="shared" si="133"/>
        <v>42312.792662037042</v>
      </c>
      <c r="S2827" s="14">
        <f t="shared" si="134"/>
        <v>42342.792662037042</v>
      </c>
    </row>
    <row r="2828" spans="1:19" ht="58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8307</v>
      </c>
      <c r="P2828" t="s">
        <v>8308</v>
      </c>
      <c r="Q2828">
        <f t="shared" si="132"/>
        <v>113.42</v>
      </c>
      <c r="R2828" s="14">
        <f t="shared" si="133"/>
        <v>42171.034861111111</v>
      </c>
      <c r="S2828" s="14">
        <f t="shared" si="134"/>
        <v>42195.291666666672</v>
      </c>
    </row>
    <row r="2829" spans="1:19" ht="58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8307</v>
      </c>
      <c r="P2829" t="s">
        <v>8308</v>
      </c>
      <c r="Q2829">
        <f t="shared" si="132"/>
        <v>104.57</v>
      </c>
      <c r="R2829" s="14">
        <f t="shared" si="133"/>
        <v>42494.683634259258</v>
      </c>
      <c r="S2829" s="14">
        <f t="shared" si="134"/>
        <v>42524.6875</v>
      </c>
    </row>
    <row r="2830" spans="1:19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8307</v>
      </c>
      <c r="P2830" t="s">
        <v>8308</v>
      </c>
      <c r="Q2830">
        <f t="shared" si="132"/>
        <v>98.31</v>
      </c>
      <c r="R2830" s="14">
        <f t="shared" si="133"/>
        <v>42254.264687499999</v>
      </c>
      <c r="S2830" s="14">
        <f t="shared" si="134"/>
        <v>42279.958333333328</v>
      </c>
    </row>
    <row r="2831" spans="1:19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8307</v>
      </c>
      <c r="P2831" t="s">
        <v>8308</v>
      </c>
      <c r="Q2831">
        <f t="shared" si="132"/>
        <v>35.04</v>
      </c>
      <c r="R2831" s="14">
        <f t="shared" si="133"/>
        <v>42495.434236111112</v>
      </c>
      <c r="S2831" s="14">
        <f t="shared" si="134"/>
        <v>42523.434236111112</v>
      </c>
    </row>
    <row r="2832" spans="1:19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8307</v>
      </c>
      <c r="P2832" t="s">
        <v>8308</v>
      </c>
      <c r="Q2832">
        <f t="shared" si="132"/>
        <v>272.73</v>
      </c>
      <c r="R2832" s="14">
        <f t="shared" si="133"/>
        <v>41758.839675925927</v>
      </c>
      <c r="S2832" s="14">
        <f t="shared" si="134"/>
        <v>41771.165972222225</v>
      </c>
    </row>
    <row r="2833" spans="1:19" ht="43.5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8307</v>
      </c>
      <c r="P2833" t="s">
        <v>8308</v>
      </c>
      <c r="Q2833">
        <f t="shared" si="132"/>
        <v>63.85</v>
      </c>
      <c r="R2833" s="14">
        <f t="shared" si="133"/>
        <v>42171.824884259258</v>
      </c>
      <c r="S2833" s="14">
        <f t="shared" si="134"/>
        <v>42201.824884259258</v>
      </c>
    </row>
    <row r="2834" spans="1:19" ht="58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8307</v>
      </c>
      <c r="P2834" t="s">
        <v>8308</v>
      </c>
      <c r="Q2834">
        <f t="shared" si="132"/>
        <v>30.19</v>
      </c>
      <c r="R2834" s="14">
        <f t="shared" si="133"/>
        <v>41938.709421296298</v>
      </c>
      <c r="S2834" s="14">
        <f t="shared" si="134"/>
        <v>41966.916666666672</v>
      </c>
    </row>
    <row r="2835" spans="1:19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8307</v>
      </c>
      <c r="P2835" t="s">
        <v>8308</v>
      </c>
      <c r="Q2835">
        <f t="shared" si="132"/>
        <v>83.51</v>
      </c>
      <c r="R2835" s="14">
        <f t="shared" si="133"/>
        <v>42268.127696759257</v>
      </c>
      <c r="S2835" s="14">
        <f t="shared" si="134"/>
        <v>42288.083333333328</v>
      </c>
    </row>
    <row r="2836" spans="1:19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8307</v>
      </c>
      <c r="P2836" t="s">
        <v>8308</v>
      </c>
      <c r="Q2836">
        <f t="shared" si="132"/>
        <v>64.760000000000005</v>
      </c>
      <c r="R2836" s="14">
        <f t="shared" si="133"/>
        <v>42019.959837962961</v>
      </c>
      <c r="S2836" s="14">
        <f t="shared" si="134"/>
        <v>42034.959837962961</v>
      </c>
    </row>
    <row r="2837" spans="1:19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8307</v>
      </c>
      <c r="P2837" t="s">
        <v>8308</v>
      </c>
      <c r="Q2837">
        <f t="shared" si="132"/>
        <v>20.12</v>
      </c>
      <c r="R2837" s="14">
        <f t="shared" si="133"/>
        <v>42313.703900462962</v>
      </c>
      <c r="S2837" s="14">
        <f t="shared" si="134"/>
        <v>42343</v>
      </c>
    </row>
    <row r="2838" spans="1:19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8307</v>
      </c>
      <c r="P2838" t="s">
        <v>8308</v>
      </c>
      <c r="Q2838">
        <f t="shared" si="132"/>
        <v>44.09</v>
      </c>
      <c r="R2838" s="14">
        <f t="shared" si="133"/>
        <v>42746.261782407411</v>
      </c>
      <c r="S2838" s="14">
        <f t="shared" si="134"/>
        <v>42784.207638888889</v>
      </c>
    </row>
    <row r="2839" spans="1:19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8307</v>
      </c>
      <c r="P2839" t="s">
        <v>8308</v>
      </c>
      <c r="Q2839">
        <f t="shared" si="132"/>
        <v>40.479999999999997</v>
      </c>
      <c r="R2839" s="14">
        <f t="shared" si="133"/>
        <v>42307.908379629633</v>
      </c>
      <c r="S2839" s="14">
        <f t="shared" si="134"/>
        <v>42347.950046296297</v>
      </c>
    </row>
    <row r="2840" spans="1:19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8307</v>
      </c>
      <c r="P2840" t="s">
        <v>8308</v>
      </c>
      <c r="Q2840">
        <f t="shared" si="132"/>
        <v>44.54</v>
      </c>
      <c r="R2840" s="14">
        <f t="shared" si="133"/>
        <v>41842.607592592591</v>
      </c>
      <c r="S2840" s="14">
        <f t="shared" si="134"/>
        <v>41864.916666666664</v>
      </c>
    </row>
    <row r="2841" spans="1:19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8307</v>
      </c>
      <c r="P2841" t="s">
        <v>8308</v>
      </c>
      <c r="Q2841">
        <f t="shared" si="132"/>
        <v>125.81</v>
      </c>
      <c r="R2841" s="14">
        <f t="shared" si="133"/>
        <v>41853.240208333329</v>
      </c>
      <c r="S2841" s="14">
        <f t="shared" si="134"/>
        <v>41876.207638888889</v>
      </c>
    </row>
    <row r="2842" spans="1:19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8307</v>
      </c>
      <c r="P2842" t="s">
        <v>8308</v>
      </c>
      <c r="Q2842">
        <f t="shared" si="132"/>
        <v>19.7</v>
      </c>
      <c r="R2842" s="14">
        <f t="shared" si="133"/>
        <v>42060.035636574074</v>
      </c>
      <c r="S2842" s="14">
        <f t="shared" si="134"/>
        <v>42081.708333333328</v>
      </c>
    </row>
    <row r="2843" spans="1:19" ht="58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8307</v>
      </c>
      <c r="P2843" t="s">
        <v>8308</v>
      </c>
      <c r="Q2843">
        <f t="shared" si="132"/>
        <v>10</v>
      </c>
      <c r="R2843" s="14">
        <f t="shared" si="133"/>
        <v>42291.739548611105</v>
      </c>
      <c r="S2843" s="14">
        <f t="shared" si="134"/>
        <v>42351.781215277777</v>
      </c>
    </row>
    <row r="2844" spans="1:19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8307</v>
      </c>
      <c r="P2844" t="s">
        <v>8308</v>
      </c>
      <c r="Q2844">
        <f t="shared" si="132"/>
        <v>0</v>
      </c>
      <c r="R2844" s="14">
        <f t="shared" si="133"/>
        <v>41784.952488425923</v>
      </c>
      <c r="S2844" s="14">
        <f t="shared" si="134"/>
        <v>41811.458333333336</v>
      </c>
    </row>
    <row r="2845" spans="1:19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8307</v>
      </c>
      <c r="P2845" t="s">
        <v>8308</v>
      </c>
      <c r="Q2845">
        <f t="shared" si="132"/>
        <v>0</v>
      </c>
      <c r="R2845" s="14">
        <f t="shared" si="133"/>
        <v>42492.737847222219</v>
      </c>
      <c r="S2845" s="14">
        <f t="shared" si="134"/>
        <v>42534.166666666672</v>
      </c>
    </row>
    <row r="2846" spans="1:19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8307</v>
      </c>
      <c r="P2846" t="s">
        <v>8308</v>
      </c>
      <c r="Q2846">
        <f t="shared" si="132"/>
        <v>30</v>
      </c>
      <c r="R2846" s="14">
        <f t="shared" si="133"/>
        <v>42709.546064814815</v>
      </c>
      <c r="S2846" s="14">
        <f t="shared" si="134"/>
        <v>42739.546064814815</v>
      </c>
    </row>
    <row r="2847" spans="1:19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8307</v>
      </c>
      <c r="P2847" t="s">
        <v>8308</v>
      </c>
      <c r="Q2847">
        <f t="shared" si="132"/>
        <v>60.67</v>
      </c>
      <c r="R2847" s="14">
        <f t="shared" si="133"/>
        <v>42103.016585648147</v>
      </c>
      <c r="S2847" s="14">
        <f t="shared" si="134"/>
        <v>42163.016585648147</v>
      </c>
    </row>
    <row r="2848" spans="1:19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8307</v>
      </c>
      <c r="P2848" t="s">
        <v>8308</v>
      </c>
      <c r="Q2848">
        <f t="shared" si="132"/>
        <v>0</v>
      </c>
      <c r="R2848" s="14">
        <f t="shared" si="133"/>
        <v>42108.692060185189</v>
      </c>
      <c r="S2848" s="14">
        <f t="shared" si="134"/>
        <v>42153.692060185189</v>
      </c>
    </row>
    <row r="2849" spans="1:19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8307</v>
      </c>
      <c r="P2849" t="s">
        <v>8308</v>
      </c>
      <c r="Q2849">
        <f t="shared" si="132"/>
        <v>0</v>
      </c>
      <c r="R2849" s="14">
        <f t="shared" si="133"/>
        <v>42453.806307870371</v>
      </c>
      <c r="S2849" s="14">
        <f t="shared" si="134"/>
        <v>42513.806307870371</v>
      </c>
    </row>
    <row r="2850" spans="1:19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8307</v>
      </c>
      <c r="P2850" t="s">
        <v>8308</v>
      </c>
      <c r="Q2850">
        <f t="shared" si="132"/>
        <v>23.33</v>
      </c>
      <c r="R2850" s="14">
        <f t="shared" si="133"/>
        <v>42123.648831018523</v>
      </c>
      <c r="S2850" s="14">
        <f t="shared" si="134"/>
        <v>42153.648831018523</v>
      </c>
    </row>
    <row r="2851" spans="1:19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8307</v>
      </c>
      <c r="P2851" t="s">
        <v>8308</v>
      </c>
      <c r="Q2851">
        <f t="shared" si="132"/>
        <v>5</v>
      </c>
      <c r="R2851" s="14">
        <f t="shared" si="133"/>
        <v>42453.428240740745</v>
      </c>
      <c r="S2851" s="14">
        <f t="shared" si="134"/>
        <v>42483.428240740745</v>
      </c>
    </row>
    <row r="2852" spans="1:19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8307</v>
      </c>
      <c r="P2852" t="s">
        <v>8308</v>
      </c>
      <c r="Q2852">
        <f t="shared" si="132"/>
        <v>23.92</v>
      </c>
      <c r="R2852" s="14">
        <f t="shared" si="133"/>
        <v>41858.007071759261</v>
      </c>
      <c r="S2852" s="14">
        <f t="shared" si="134"/>
        <v>41888.007071759261</v>
      </c>
    </row>
    <row r="2853" spans="1:19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8307</v>
      </c>
      <c r="P2853" t="s">
        <v>8308</v>
      </c>
      <c r="Q2853">
        <f t="shared" si="132"/>
        <v>0</v>
      </c>
      <c r="R2853" s="14">
        <f t="shared" si="133"/>
        <v>42390.002650462964</v>
      </c>
      <c r="S2853" s="14">
        <f t="shared" si="134"/>
        <v>42398.970138888893</v>
      </c>
    </row>
    <row r="2854" spans="1:19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8307</v>
      </c>
      <c r="P2854" t="s">
        <v>8308</v>
      </c>
      <c r="Q2854">
        <f t="shared" si="132"/>
        <v>15.83</v>
      </c>
      <c r="R2854" s="14">
        <f t="shared" si="133"/>
        <v>41781.045173611114</v>
      </c>
      <c r="S2854" s="14">
        <f t="shared" si="134"/>
        <v>41811.045173611114</v>
      </c>
    </row>
    <row r="2855" spans="1:19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8307</v>
      </c>
      <c r="P2855" t="s">
        <v>8308</v>
      </c>
      <c r="Q2855">
        <f t="shared" si="132"/>
        <v>0</v>
      </c>
      <c r="R2855" s="14">
        <f t="shared" si="133"/>
        <v>41836.190937499996</v>
      </c>
      <c r="S2855" s="14">
        <f t="shared" si="134"/>
        <v>41896.190937499996</v>
      </c>
    </row>
    <row r="2856" spans="1:19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8307</v>
      </c>
      <c r="P2856" t="s">
        <v>8308</v>
      </c>
      <c r="Q2856">
        <f t="shared" si="132"/>
        <v>29.79</v>
      </c>
      <c r="R2856" s="14">
        <f t="shared" si="133"/>
        <v>42111.71665509259</v>
      </c>
      <c r="S2856" s="14">
        <f t="shared" si="134"/>
        <v>42131.71665509259</v>
      </c>
    </row>
    <row r="2857" spans="1:19" ht="58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8307</v>
      </c>
      <c r="P2857" t="s">
        <v>8308</v>
      </c>
      <c r="Q2857">
        <f t="shared" si="132"/>
        <v>60</v>
      </c>
      <c r="R2857" s="14">
        <f t="shared" si="133"/>
        <v>42370.007766203707</v>
      </c>
      <c r="S2857" s="14">
        <f t="shared" si="134"/>
        <v>42398.981944444444</v>
      </c>
    </row>
    <row r="2858" spans="1:19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8307</v>
      </c>
      <c r="P2858" t="s">
        <v>8308</v>
      </c>
      <c r="Q2858">
        <f t="shared" si="132"/>
        <v>24.33</v>
      </c>
      <c r="R2858" s="14">
        <f t="shared" si="133"/>
        <v>42165.037581018521</v>
      </c>
      <c r="S2858" s="14">
        <f t="shared" si="134"/>
        <v>42224.898611111115</v>
      </c>
    </row>
    <row r="2859" spans="1:19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8307</v>
      </c>
      <c r="P2859" t="s">
        <v>8308</v>
      </c>
      <c r="Q2859">
        <f t="shared" si="132"/>
        <v>500</v>
      </c>
      <c r="R2859" s="14">
        <f t="shared" si="133"/>
        <v>42726.920081018514</v>
      </c>
      <c r="S2859" s="14">
        <f t="shared" si="134"/>
        <v>42786.75</v>
      </c>
    </row>
    <row r="2860" spans="1:19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8307</v>
      </c>
      <c r="P2860" t="s">
        <v>8308</v>
      </c>
      <c r="Q2860">
        <f t="shared" si="132"/>
        <v>0</v>
      </c>
      <c r="R2860" s="14">
        <f t="shared" si="133"/>
        <v>41954.545081018514</v>
      </c>
      <c r="S2860" s="14">
        <f t="shared" si="134"/>
        <v>41978.477777777778</v>
      </c>
    </row>
    <row r="2861" spans="1:19" ht="43.5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8307</v>
      </c>
      <c r="P2861" t="s">
        <v>8308</v>
      </c>
      <c r="Q2861">
        <f t="shared" si="132"/>
        <v>35</v>
      </c>
      <c r="R2861" s="14">
        <f t="shared" si="133"/>
        <v>42233.362314814818</v>
      </c>
      <c r="S2861" s="14">
        <f t="shared" si="134"/>
        <v>42293.362314814818</v>
      </c>
    </row>
    <row r="2862" spans="1:19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8307</v>
      </c>
      <c r="P2862" t="s">
        <v>8308</v>
      </c>
      <c r="Q2862">
        <f t="shared" si="132"/>
        <v>29.56</v>
      </c>
      <c r="R2862" s="14">
        <f t="shared" si="133"/>
        <v>42480.800648148142</v>
      </c>
      <c r="S2862" s="14">
        <f t="shared" si="134"/>
        <v>42540.800648148142</v>
      </c>
    </row>
    <row r="2863" spans="1:19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8307</v>
      </c>
      <c r="P2863" t="s">
        <v>8308</v>
      </c>
      <c r="Q2863">
        <f t="shared" si="132"/>
        <v>26.67</v>
      </c>
      <c r="R2863" s="14">
        <f t="shared" si="133"/>
        <v>42257.590833333335</v>
      </c>
      <c r="S2863" s="14">
        <f t="shared" si="134"/>
        <v>42271.590833333335</v>
      </c>
    </row>
    <row r="2864" spans="1:19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8307</v>
      </c>
      <c r="P2864" t="s">
        <v>8308</v>
      </c>
      <c r="Q2864">
        <f t="shared" si="132"/>
        <v>18.329999999999998</v>
      </c>
      <c r="R2864" s="14">
        <f t="shared" si="133"/>
        <v>41784.789687500001</v>
      </c>
      <c r="S2864" s="14">
        <f t="shared" si="134"/>
        <v>41814.789687500001</v>
      </c>
    </row>
    <row r="2865" spans="1:19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8307</v>
      </c>
      <c r="P2865" t="s">
        <v>8308</v>
      </c>
      <c r="Q2865">
        <f t="shared" si="132"/>
        <v>20</v>
      </c>
      <c r="R2865" s="14">
        <f t="shared" si="133"/>
        <v>41831.675034722226</v>
      </c>
      <c r="S2865" s="14">
        <f t="shared" si="134"/>
        <v>41891.675034722226</v>
      </c>
    </row>
    <row r="2866" spans="1:19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8307</v>
      </c>
      <c r="P2866" t="s">
        <v>8308</v>
      </c>
      <c r="Q2866">
        <f t="shared" si="132"/>
        <v>13.33</v>
      </c>
      <c r="R2866" s="14">
        <f t="shared" si="133"/>
        <v>42172.613506944443</v>
      </c>
      <c r="S2866" s="14">
        <f t="shared" si="134"/>
        <v>42202.554166666669</v>
      </c>
    </row>
    <row r="2867" spans="1:19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8307</v>
      </c>
      <c r="P2867" t="s">
        <v>8308</v>
      </c>
      <c r="Q2867">
        <f t="shared" si="132"/>
        <v>0</v>
      </c>
      <c r="R2867" s="14">
        <f t="shared" si="133"/>
        <v>41950.114108796297</v>
      </c>
      <c r="S2867" s="14">
        <f t="shared" si="134"/>
        <v>42010.114108796297</v>
      </c>
    </row>
    <row r="2868" spans="1:19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8307</v>
      </c>
      <c r="P2868" t="s">
        <v>8308</v>
      </c>
      <c r="Q2868">
        <f t="shared" si="132"/>
        <v>22.5</v>
      </c>
      <c r="R2868" s="14">
        <f t="shared" si="133"/>
        <v>42627.955104166671</v>
      </c>
      <c r="S2868" s="14">
        <f t="shared" si="134"/>
        <v>42657.916666666672</v>
      </c>
    </row>
    <row r="2869" spans="1:19" ht="58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8307</v>
      </c>
      <c r="P2869" t="s">
        <v>8308</v>
      </c>
      <c r="Q2869">
        <f t="shared" si="132"/>
        <v>50.4</v>
      </c>
      <c r="R2869" s="14">
        <f t="shared" si="133"/>
        <v>42531.195277777777</v>
      </c>
      <c r="S2869" s="14">
        <f t="shared" si="134"/>
        <v>42555.166666666672</v>
      </c>
    </row>
    <row r="2870" spans="1:19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8307</v>
      </c>
      <c r="P2870" t="s">
        <v>8308</v>
      </c>
      <c r="Q2870">
        <f t="shared" si="132"/>
        <v>105.03</v>
      </c>
      <c r="R2870" s="14">
        <f t="shared" si="133"/>
        <v>42618.827013888891</v>
      </c>
      <c r="S2870" s="14">
        <f t="shared" si="134"/>
        <v>42648.827013888891</v>
      </c>
    </row>
    <row r="2871" spans="1:19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8307</v>
      </c>
      <c r="P2871" t="s">
        <v>8308</v>
      </c>
      <c r="Q2871">
        <f t="shared" si="132"/>
        <v>35.4</v>
      </c>
      <c r="R2871" s="14">
        <f t="shared" si="133"/>
        <v>42540.593530092592</v>
      </c>
      <c r="S2871" s="14">
        <f t="shared" si="134"/>
        <v>42570.593530092592</v>
      </c>
    </row>
    <row r="2872" spans="1:19" ht="58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8307</v>
      </c>
      <c r="P2872" t="s">
        <v>8308</v>
      </c>
      <c r="Q2872">
        <f t="shared" si="132"/>
        <v>83.33</v>
      </c>
      <c r="R2872" s="14">
        <f t="shared" si="133"/>
        <v>41746.189409722225</v>
      </c>
      <c r="S2872" s="14">
        <f t="shared" si="134"/>
        <v>41776.189409722225</v>
      </c>
    </row>
    <row r="2873" spans="1:19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8307</v>
      </c>
      <c r="P2873" t="s">
        <v>8308</v>
      </c>
      <c r="Q2873">
        <f t="shared" si="132"/>
        <v>35.92</v>
      </c>
      <c r="R2873" s="14">
        <f t="shared" si="133"/>
        <v>41974.738576388889</v>
      </c>
      <c r="S2873" s="14">
        <f t="shared" si="134"/>
        <v>41994.738576388889</v>
      </c>
    </row>
    <row r="2874" spans="1:19" ht="43.5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8307</v>
      </c>
      <c r="P2874" t="s">
        <v>8308</v>
      </c>
      <c r="Q2874">
        <f t="shared" si="132"/>
        <v>0</v>
      </c>
      <c r="R2874" s="14">
        <f t="shared" si="133"/>
        <v>42115.11618055556</v>
      </c>
      <c r="S2874" s="14">
        <f t="shared" si="134"/>
        <v>42175.11618055556</v>
      </c>
    </row>
    <row r="2875" spans="1:19" ht="58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8307</v>
      </c>
      <c r="P2875" t="s">
        <v>8308</v>
      </c>
      <c r="Q2875">
        <f t="shared" si="132"/>
        <v>119.13</v>
      </c>
      <c r="R2875" s="14">
        <f t="shared" si="133"/>
        <v>42002.817488425921</v>
      </c>
      <c r="S2875" s="14">
        <f t="shared" si="134"/>
        <v>42032.817488425921</v>
      </c>
    </row>
    <row r="2876" spans="1:19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8307</v>
      </c>
      <c r="P2876" t="s">
        <v>8308</v>
      </c>
      <c r="Q2876">
        <f t="shared" si="132"/>
        <v>90.33</v>
      </c>
      <c r="R2876" s="14">
        <f t="shared" si="133"/>
        <v>42722.84474537037</v>
      </c>
      <c r="S2876" s="14">
        <f t="shared" si="134"/>
        <v>42752.84474537037</v>
      </c>
    </row>
    <row r="2877" spans="1:19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8307</v>
      </c>
      <c r="P2877" t="s">
        <v>8308</v>
      </c>
      <c r="Q2877">
        <f t="shared" si="132"/>
        <v>2.33</v>
      </c>
      <c r="R2877" s="14">
        <f t="shared" si="133"/>
        <v>42465.128391203703</v>
      </c>
      <c r="S2877" s="14">
        <f t="shared" si="134"/>
        <v>42495.128391203703</v>
      </c>
    </row>
    <row r="2878" spans="1:19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8307</v>
      </c>
      <c r="P2878" t="s">
        <v>8308</v>
      </c>
      <c r="Q2878">
        <f t="shared" si="132"/>
        <v>0</v>
      </c>
      <c r="R2878" s="14">
        <f t="shared" si="133"/>
        <v>42171.743969907402</v>
      </c>
      <c r="S2878" s="14">
        <f t="shared" si="134"/>
        <v>42201.743969907402</v>
      </c>
    </row>
    <row r="2879" spans="1:19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8307</v>
      </c>
      <c r="P2879" t="s">
        <v>8308</v>
      </c>
      <c r="Q2879">
        <f t="shared" si="132"/>
        <v>108.33</v>
      </c>
      <c r="R2879" s="14">
        <f t="shared" si="133"/>
        <v>42672.955138888887</v>
      </c>
      <c r="S2879" s="14">
        <f t="shared" si="134"/>
        <v>42704.708333333328</v>
      </c>
    </row>
    <row r="2880" spans="1:19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8307</v>
      </c>
      <c r="P2880" t="s">
        <v>8308</v>
      </c>
      <c r="Q2880">
        <f t="shared" si="132"/>
        <v>15.75</v>
      </c>
      <c r="R2880" s="14">
        <f t="shared" si="133"/>
        <v>42128.615682870368</v>
      </c>
      <c r="S2880" s="14">
        <f t="shared" si="134"/>
        <v>42188.615682870368</v>
      </c>
    </row>
    <row r="2881" spans="1:19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8307</v>
      </c>
      <c r="P2881" t="s">
        <v>8308</v>
      </c>
      <c r="Q2881">
        <f t="shared" si="132"/>
        <v>29</v>
      </c>
      <c r="R2881" s="14">
        <f t="shared" si="133"/>
        <v>42359.725243055553</v>
      </c>
      <c r="S2881" s="14">
        <f t="shared" si="134"/>
        <v>42389.725243055553</v>
      </c>
    </row>
    <row r="2882" spans="1:19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8307</v>
      </c>
      <c r="P2882" t="s">
        <v>8308</v>
      </c>
      <c r="Q2882">
        <f t="shared" si="132"/>
        <v>96.55</v>
      </c>
      <c r="R2882" s="14">
        <f t="shared" si="133"/>
        <v>42192.905694444446</v>
      </c>
      <c r="S2882" s="14">
        <f t="shared" si="134"/>
        <v>42236.711805555555</v>
      </c>
    </row>
    <row r="2883" spans="1:19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8307</v>
      </c>
      <c r="P2883" t="s">
        <v>8308</v>
      </c>
      <c r="Q2883">
        <f t="shared" ref="Q2883:Q2946" si="135">IFERROR(ROUND(E2883/L2883,2),0)</f>
        <v>0</v>
      </c>
      <c r="R2883" s="14">
        <f t="shared" ref="R2883:R2946" si="136">(((J2883/60)/60)/24)+DATE(1970,1,1)</f>
        <v>41916.597638888888</v>
      </c>
      <c r="S2883" s="14">
        <f t="shared" ref="S2883:S2946" si="137">(((I2883/60)/60)/24)+DATE(1970,1,1)</f>
        <v>41976.639305555553</v>
      </c>
    </row>
    <row r="2884" spans="1:19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8307</v>
      </c>
      <c r="P2884" t="s">
        <v>8308</v>
      </c>
      <c r="Q2884">
        <f t="shared" si="135"/>
        <v>63</v>
      </c>
      <c r="R2884" s="14">
        <f t="shared" si="136"/>
        <v>42461.596273148149</v>
      </c>
      <c r="S2884" s="14">
        <f t="shared" si="137"/>
        <v>42491.596273148149</v>
      </c>
    </row>
    <row r="2885" spans="1:19" ht="58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8307</v>
      </c>
      <c r="P2885" t="s">
        <v>8308</v>
      </c>
      <c r="Q2885">
        <f t="shared" si="135"/>
        <v>381.6</v>
      </c>
      <c r="R2885" s="14">
        <f t="shared" si="136"/>
        <v>42370.90320601852</v>
      </c>
      <c r="S2885" s="14">
        <f t="shared" si="137"/>
        <v>42406.207638888889</v>
      </c>
    </row>
    <row r="2886" spans="1:19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8307</v>
      </c>
      <c r="P2886" t="s">
        <v>8308</v>
      </c>
      <c r="Q2886">
        <f t="shared" si="135"/>
        <v>46.25</v>
      </c>
      <c r="R2886" s="14">
        <f t="shared" si="136"/>
        <v>41948.727256944447</v>
      </c>
      <c r="S2886" s="14">
        <f t="shared" si="137"/>
        <v>41978.727256944447</v>
      </c>
    </row>
    <row r="2887" spans="1:19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8307</v>
      </c>
      <c r="P2887" t="s">
        <v>8308</v>
      </c>
      <c r="Q2887">
        <f t="shared" si="135"/>
        <v>26</v>
      </c>
      <c r="R2887" s="14">
        <f t="shared" si="136"/>
        <v>42047.07640046296</v>
      </c>
      <c r="S2887" s="14">
        <f t="shared" si="137"/>
        <v>42077.034733796296</v>
      </c>
    </row>
    <row r="2888" spans="1:19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8307</v>
      </c>
      <c r="P2888" t="s">
        <v>8308</v>
      </c>
      <c r="Q2888">
        <f t="shared" si="135"/>
        <v>10</v>
      </c>
      <c r="R2888" s="14">
        <f t="shared" si="136"/>
        <v>42261.632916666669</v>
      </c>
      <c r="S2888" s="14">
        <f t="shared" si="137"/>
        <v>42266.165972222225</v>
      </c>
    </row>
    <row r="2889" spans="1:19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8307</v>
      </c>
      <c r="P2889" t="s">
        <v>8308</v>
      </c>
      <c r="Q2889">
        <f t="shared" si="135"/>
        <v>5</v>
      </c>
      <c r="R2889" s="14">
        <f t="shared" si="136"/>
        <v>41985.427361111113</v>
      </c>
      <c r="S2889" s="14">
        <f t="shared" si="137"/>
        <v>42015.427361111113</v>
      </c>
    </row>
    <row r="2890" spans="1:19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8307</v>
      </c>
      <c r="P2890" t="s">
        <v>8308</v>
      </c>
      <c r="Q2890">
        <f t="shared" si="135"/>
        <v>0</v>
      </c>
      <c r="R2890" s="14">
        <f t="shared" si="136"/>
        <v>41922.535185185188</v>
      </c>
      <c r="S2890" s="14">
        <f t="shared" si="137"/>
        <v>41930.207638888889</v>
      </c>
    </row>
    <row r="2891" spans="1:19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8307</v>
      </c>
      <c r="P2891" t="s">
        <v>8308</v>
      </c>
      <c r="Q2891">
        <f t="shared" si="135"/>
        <v>81.569999999999993</v>
      </c>
      <c r="R2891" s="14">
        <f t="shared" si="136"/>
        <v>41850.863252314812</v>
      </c>
      <c r="S2891" s="14">
        <f t="shared" si="137"/>
        <v>41880.863252314812</v>
      </c>
    </row>
    <row r="2892" spans="1:19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8307</v>
      </c>
      <c r="P2892" t="s">
        <v>8308</v>
      </c>
      <c r="Q2892">
        <f t="shared" si="135"/>
        <v>7</v>
      </c>
      <c r="R2892" s="14">
        <f t="shared" si="136"/>
        <v>41831.742962962962</v>
      </c>
      <c r="S2892" s="14">
        <f t="shared" si="137"/>
        <v>41860.125</v>
      </c>
    </row>
    <row r="2893" spans="1:19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8307</v>
      </c>
      <c r="P2893" t="s">
        <v>8308</v>
      </c>
      <c r="Q2893">
        <f t="shared" si="135"/>
        <v>27.3</v>
      </c>
      <c r="R2893" s="14">
        <f t="shared" si="136"/>
        <v>42415.883425925931</v>
      </c>
      <c r="S2893" s="14">
        <f t="shared" si="137"/>
        <v>42475.84175925926</v>
      </c>
    </row>
    <row r="2894" spans="1:19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8307</v>
      </c>
      <c r="P2894" t="s">
        <v>8308</v>
      </c>
      <c r="Q2894">
        <f t="shared" si="135"/>
        <v>29.41</v>
      </c>
      <c r="R2894" s="14">
        <f t="shared" si="136"/>
        <v>41869.714166666665</v>
      </c>
      <c r="S2894" s="14">
        <f t="shared" si="137"/>
        <v>41876.875</v>
      </c>
    </row>
    <row r="2895" spans="1:19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8307</v>
      </c>
      <c r="P2895" t="s">
        <v>8308</v>
      </c>
      <c r="Q2895">
        <f t="shared" si="135"/>
        <v>12.5</v>
      </c>
      <c r="R2895" s="14">
        <f t="shared" si="136"/>
        <v>41953.773090277777</v>
      </c>
      <c r="S2895" s="14">
        <f t="shared" si="137"/>
        <v>42013.083333333328</v>
      </c>
    </row>
    <row r="2896" spans="1:19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8307</v>
      </c>
      <c r="P2896" t="s">
        <v>8308</v>
      </c>
      <c r="Q2896">
        <f t="shared" si="135"/>
        <v>0</v>
      </c>
      <c r="R2896" s="14">
        <f t="shared" si="136"/>
        <v>42037.986284722225</v>
      </c>
      <c r="S2896" s="14">
        <f t="shared" si="137"/>
        <v>42097.944618055553</v>
      </c>
    </row>
    <row r="2897" spans="1:19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8307</v>
      </c>
      <c r="P2897" t="s">
        <v>8308</v>
      </c>
      <c r="Q2897">
        <f t="shared" si="135"/>
        <v>5.75</v>
      </c>
      <c r="R2897" s="14">
        <f t="shared" si="136"/>
        <v>41811.555462962962</v>
      </c>
      <c r="S2897" s="14">
        <f t="shared" si="137"/>
        <v>41812.875</v>
      </c>
    </row>
    <row r="2898" spans="1:19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8307</v>
      </c>
      <c r="P2898" t="s">
        <v>8308</v>
      </c>
      <c r="Q2898">
        <f t="shared" si="135"/>
        <v>52.08</v>
      </c>
      <c r="R2898" s="14">
        <f t="shared" si="136"/>
        <v>42701.908807870372</v>
      </c>
      <c r="S2898" s="14">
        <f t="shared" si="137"/>
        <v>42716.25</v>
      </c>
    </row>
    <row r="2899" spans="1:19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8307</v>
      </c>
      <c r="P2899" t="s">
        <v>8308</v>
      </c>
      <c r="Q2899">
        <f t="shared" si="135"/>
        <v>183.33</v>
      </c>
      <c r="R2899" s="14">
        <f t="shared" si="136"/>
        <v>42258.646504629629</v>
      </c>
      <c r="S2899" s="14">
        <f t="shared" si="137"/>
        <v>42288.645196759258</v>
      </c>
    </row>
    <row r="2900" spans="1:19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8307</v>
      </c>
      <c r="P2900" t="s">
        <v>8308</v>
      </c>
      <c r="Q2900">
        <f t="shared" si="135"/>
        <v>26.33</v>
      </c>
      <c r="R2900" s="14">
        <f t="shared" si="136"/>
        <v>42278.664965277778</v>
      </c>
      <c r="S2900" s="14">
        <f t="shared" si="137"/>
        <v>42308.664965277778</v>
      </c>
    </row>
    <row r="2901" spans="1:19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8307</v>
      </c>
      <c r="P2901" t="s">
        <v>8308</v>
      </c>
      <c r="Q2901">
        <f t="shared" si="135"/>
        <v>0</v>
      </c>
      <c r="R2901" s="14">
        <f t="shared" si="136"/>
        <v>42515.078217592592</v>
      </c>
      <c r="S2901" s="14">
        <f t="shared" si="137"/>
        <v>42575.078217592592</v>
      </c>
    </row>
    <row r="2902" spans="1:19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8307</v>
      </c>
      <c r="P2902" t="s">
        <v>8308</v>
      </c>
      <c r="Q2902">
        <f t="shared" si="135"/>
        <v>486.43</v>
      </c>
      <c r="R2902" s="14">
        <f t="shared" si="136"/>
        <v>41830.234166666669</v>
      </c>
      <c r="S2902" s="14">
        <f t="shared" si="137"/>
        <v>41860.234166666669</v>
      </c>
    </row>
    <row r="2903" spans="1:19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8307</v>
      </c>
      <c r="P2903" t="s">
        <v>8308</v>
      </c>
      <c r="Q2903">
        <f t="shared" si="135"/>
        <v>3</v>
      </c>
      <c r="R2903" s="14">
        <f t="shared" si="136"/>
        <v>41982.904386574075</v>
      </c>
      <c r="S2903" s="14">
        <f t="shared" si="137"/>
        <v>42042.904386574075</v>
      </c>
    </row>
    <row r="2904" spans="1:19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8307</v>
      </c>
      <c r="P2904" t="s">
        <v>8308</v>
      </c>
      <c r="Q2904">
        <f t="shared" si="135"/>
        <v>25</v>
      </c>
      <c r="R2904" s="14">
        <f t="shared" si="136"/>
        <v>42210.439768518518</v>
      </c>
      <c r="S2904" s="14">
        <f t="shared" si="137"/>
        <v>42240.439768518518</v>
      </c>
    </row>
    <row r="2905" spans="1:19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8307</v>
      </c>
      <c r="P2905" t="s">
        <v>8308</v>
      </c>
      <c r="Q2905">
        <f t="shared" si="135"/>
        <v>9.75</v>
      </c>
      <c r="R2905" s="14">
        <f t="shared" si="136"/>
        <v>42196.166874999995</v>
      </c>
      <c r="S2905" s="14">
        <f t="shared" si="137"/>
        <v>42256.166874999995</v>
      </c>
    </row>
    <row r="2906" spans="1:19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8307</v>
      </c>
      <c r="P2906" t="s">
        <v>8308</v>
      </c>
      <c r="Q2906">
        <f t="shared" si="135"/>
        <v>18.75</v>
      </c>
      <c r="R2906" s="14">
        <f t="shared" si="136"/>
        <v>41940.967951388891</v>
      </c>
      <c r="S2906" s="14">
        <f t="shared" si="137"/>
        <v>41952.5</v>
      </c>
    </row>
    <row r="2907" spans="1:19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8307</v>
      </c>
      <c r="P2907" t="s">
        <v>8308</v>
      </c>
      <c r="Q2907">
        <f t="shared" si="135"/>
        <v>36.590000000000003</v>
      </c>
      <c r="R2907" s="14">
        <f t="shared" si="136"/>
        <v>42606.056863425925</v>
      </c>
      <c r="S2907" s="14">
        <f t="shared" si="137"/>
        <v>42620.056863425925</v>
      </c>
    </row>
    <row r="2908" spans="1:19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8307</v>
      </c>
      <c r="P2908" t="s">
        <v>8308</v>
      </c>
      <c r="Q2908">
        <f t="shared" si="135"/>
        <v>80.709999999999994</v>
      </c>
      <c r="R2908" s="14">
        <f t="shared" si="136"/>
        <v>42199.648912037039</v>
      </c>
      <c r="S2908" s="14">
        <f t="shared" si="137"/>
        <v>42217.041666666672</v>
      </c>
    </row>
    <row r="2909" spans="1:19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8307</v>
      </c>
      <c r="P2909" t="s">
        <v>8308</v>
      </c>
      <c r="Q2909">
        <f t="shared" si="135"/>
        <v>1</v>
      </c>
      <c r="R2909" s="14">
        <f t="shared" si="136"/>
        <v>42444.877743055549</v>
      </c>
      <c r="S2909" s="14">
        <f t="shared" si="137"/>
        <v>42504.877743055549</v>
      </c>
    </row>
    <row r="2910" spans="1:19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8307</v>
      </c>
      <c r="P2910" t="s">
        <v>8308</v>
      </c>
      <c r="Q2910">
        <f t="shared" si="135"/>
        <v>52.8</v>
      </c>
      <c r="R2910" s="14">
        <f t="shared" si="136"/>
        <v>42499.731701388882</v>
      </c>
      <c r="S2910" s="14">
        <f t="shared" si="137"/>
        <v>42529.731701388882</v>
      </c>
    </row>
    <row r="2911" spans="1:19" ht="58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8307</v>
      </c>
      <c r="P2911" t="s">
        <v>8308</v>
      </c>
      <c r="Q2911">
        <f t="shared" si="135"/>
        <v>20</v>
      </c>
      <c r="R2911" s="14">
        <f t="shared" si="136"/>
        <v>41929.266215277778</v>
      </c>
      <c r="S2911" s="14">
        <f t="shared" si="137"/>
        <v>41968.823611111111</v>
      </c>
    </row>
    <row r="2912" spans="1:19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8307</v>
      </c>
      <c r="P2912" t="s">
        <v>8308</v>
      </c>
      <c r="Q2912">
        <f t="shared" si="135"/>
        <v>1</v>
      </c>
      <c r="R2912" s="14">
        <f t="shared" si="136"/>
        <v>42107.841284722221</v>
      </c>
      <c r="S2912" s="14">
        <f t="shared" si="137"/>
        <v>42167.841284722221</v>
      </c>
    </row>
    <row r="2913" spans="1:19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8307</v>
      </c>
      <c r="P2913" t="s">
        <v>8308</v>
      </c>
      <c r="Q2913">
        <f t="shared" si="135"/>
        <v>46.93</v>
      </c>
      <c r="R2913" s="14">
        <f t="shared" si="136"/>
        <v>42142.768819444449</v>
      </c>
      <c r="S2913" s="14">
        <f t="shared" si="137"/>
        <v>42182.768819444449</v>
      </c>
    </row>
    <row r="2914" spans="1:19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8307</v>
      </c>
      <c r="P2914" t="s">
        <v>8308</v>
      </c>
      <c r="Q2914">
        <f t="shared" si="135"/>
        <v>78.08</v>
      </c>
      <c r="R2914" s="14">
        <f t="shared" si="136"/>
        <v>42354.131643518514</v>
      </c>
      <c r="S2914" s="14">
        <f t="shared" si="137"/>
        <v>42384.131643518514</v>
      </c>
    </row>
    <row r="2915" spans="1:19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8307</v>
      </c>
      <c r="P2915" t="s">
        <v>8308</v>
      </c>
      <c r="Q2915">
        <f t="shared" si="135"/>
        <v>1</v>
      </c>
      <c r="R2915" s="14">
        <f t="shared" si="136"/>
        <v>41828.922905092593</v>
      </c>
      <c r="S2915" s="14">
        <f t="shared" si="137"/>
        <v>41888.922905092593</v>
      </c>
    </row>
    <row r="2916" spans="1:19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8307</v>
      </c>
      <c r="P2916" t="s">
        <v>8308</v>
      </c>
      <c r="Q2916">
        <f t="shared" si="135"/>
        <v>1</v>
      </c>
      <c r="R2916" s="14">
        <f t="shared" si="136"/>
        <v>42017.907337962963</v>
      </c>
      <c r="S2916" s="14">
        <f t="shared" si="137"/>
        <v>42077.865671296298</v>
      </c>
    </row>
    <row r="2917" spans="1:19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8307</v>
      </c>
      <c r="P2917" t="s">
        <v>8308</v>
      </c>
      <c r="Q2917">
        <f t="shared" si="135"/>
        <v>203.67</v>
      </c>
      <c r="R2917" s="14">
        <f t="shared" si="136"/>
        <v>42415.398032407407</v>
      </c>
      <c r="S2917" s="14">
        <f t="shared" si="137"/>
        <v>42445.356365740736</v>
      </c>
    </row>
    <row r="2918" spans="1:19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8307</v>
      </c>
      <c r="P2918" t="s">
        <v>8308</v>
      </c>
      <c r="Q2918">
        <f t="shared" si="135"/>
        <v>20.71</v>
      </c>
      <c r="R2918" s="14">
        <f t="shared" si="136"/>
        <v>41755.476724537039</v>
      </c>
      <c r="S2918" s="14">
        <f t="shared" si="137"/>
        <v>41778.476724537039</v>
      </c>
    </row>
    <row r="2919" spans="1:19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8307</v>
      </c>
      <c r="P2919" t="s">
        <v>8308</v>
      </c>
      <c r="Q2919">
        <f t="shared" si="135"/>
        <v>48.56</v>
      </c>
      <c r="R2919" s="14">
        <f t="shared" si="136"/>
        <v>42245.234340277777</v>
      </c>
      <c r="S2919" s="14">
        <f t="shared" si="137"/>
        <v>42263.234340277777</v>
      </c>
    </row>
    <row r="2920" spans="1:19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8307</v>
      </c>
      <c r="P2920" t="s">
        <v>8308</v>
      </c>
      <c r="Q2920">
        <f t="shared" si="135"/>
        <v>68.099999999999994</v>
      </c>
      <c r="R2920" s="14">
        <f t="shared" si="136"/>
        <v>42278.629710648151</v>
      </c>
      <c r="S2920" s="14">
        <f t="shared" si="137"/>
        <v>42306.629710648151</v>
      </c>
    </row>
    <row r="2921" spans="1:19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8307</v>
      </c>
      <c r="P2921" t="s">
        <v>8308</v>
      </c>
      <c r="Q2921">
        <f t="shared" si="135"/>
        <v>8.5</v>
      </c>
      <c r="R2921" s="14">
        <f t="shared" si="136"/>
        <v>41826.61954861111</v>
      </c>
      <c r="S2921" s="14">
        <f t="shared" si="137"/>
        <v>41856.61954861111</v>
      </c>
    </row>
    <row r="2922" spans="1:19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8307</v>
      </c>
      <c r="P2922" t="s">
        <v>8308</v>
      </c>
      <c r="Q2922">
        <f t="shared" si="135"/>
        <v>51.62</v>
      </c>
      <c r="R2922" s="14">
        <f t="shared" si="136"/>
        <v>42058.792476851857</v>
      </c>
      <c r="S2922" s="14">
        <f t="shared" si="137"/>
        <v>42088.750810185185</v>
      </c>
    </row>
    <row r="2923" spans="1:19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8307</v>
      </c>
      <c r="P2923" t="s">
        <v>8310</v>
      </c>
      <c r="Q2923">
        <f t="shared" si="135"/>
        <v>43</v>
      </c>
      <c r="R2923" s="14">
        <f t="shared" si="136"/>
        <v>41877.886620370373</v>
      </c>
      <c r="S2923" s="14">
        <f t="shared" si="137"/>
        <v>41907.886620370373</v>
      </c>
    </row>
    <row r="2924" spans="1:19" ht="58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8307</v>
      </c>
      <c r="P2924" t="s">
        <v>8310</v>
      </c>
      <c r="Q2924">
        <f t="shared" si="135"/>
        <v>83.33</v>
      </c>
      <c r="R2924" s="14">
        <f t="shared" si="136"/>
        <v>42097.874155092592</v>
      </c>
      <c r="S2924" s="14">
        <f t="shared" si="137"/>
        <v>42142.874155092592</v>
      </c>
    </row>
    <row r="2925" spans="1:19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8307</v>
      </c>
      <c r="P2925" t="s">
        <v>8310</v>
      </c>
      <c r="Q2925">
        <f t="shared" si="135"/>
        <v>30</v>
      </c>
      <c r="R2925" s="14">
        <f t="shared" si="136"/>
        <v>42013.15253472222</v>
      </c>
      <c r="S2925" s="14">
        <f t="shared" si="137"/>
        <v>42028.125</v>
      </c>
    </row>
    <row r="2926" spans="1:19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8307</v>
      </c>
      <c r="P2926" t="s">
        <v>8310</v>
      </c>
      <c r="Q2926">
        <f t="shared" si="135"/>
        <v>175.51</v>
      </c>
      <c r="R2926" s="14">
        <f t="shared" si="136"/>
        <v>42103.556828703702</v>
      </c>
      <c r="S2926" s="14">
        <f t="shared" si="137"/>
        <v>42133.165972222225</v>
      </c>
    </row>
    <row r="2927" spans="1:19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8307</v>
      </c>
      <c r="P2927" t="s">
        <v>8310</v>
      </c>
      <c r="Q2927">
        <f t="shared" si="135"/>
        <v>231.66</v>
      </c>
      <c r="R2927" s="14">
        <f t="shared" si="136"/>
        <v>41863.584120370368</v>
      </c>
      <c r="S2927" s="14">
        <f t="shared" si="137"/>
        <v>41893.584120370368</v>
      </c>
    </row>
    <row r="2928" spans="1:19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8307</v>
      </c>
      <c r="P2928" t="s">
        <v>8310</v>
      </c>
      <c r="Q2928">
        <f t="shared" si="135"/>
        <v>75</v>
      </c>
      <c r="R2928" s="14">
        <f t="shared" si="136"/>
        <v>42044.765960648147</v>
      </c>
      <c r="S2928" s="14">
        <f t="shared" si="137"/>
        <v>42058.765960648147</v>
      </c>
    </row>
    <row r="2929" spans="1:19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8307</v>
      </c>
      <c r="P2929" t="s">
        <v>8310</v>
      </c>
      <c r="Q2929">
        <f t="shared" si="135"/>
        <v>112.14</v>
      </c>
      <c r="R2929" s="14">
        <f t="shared" si="136"/>
        <v>41806.669317129628</v>
      </c>
      <c r="S2929" s="14">
        <f t="shared" si="137"/>
        <v>41835.208333333336</v>
      </c>
    </row>
    <row r="2930" spans="1:19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8307</v>
      </c>
      <c r="P2930" t="s">
        <v>8310</v>
      </c>
      <c r="Q2930">
        <f t="shared" si="135"/>
        <v>41.67</v>
      </c>
      <c r="R2930" s="14">
        <f t="shared" si="136"/>
        <v>42403.998217592598</v>
      </c>
      <c r="S2930" s="14">
        <f t="shared" si="137"/>
        <v>42433.998217592598</v>
      </c>
    </row>
    <row r="2931" spans="1:19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8307</v>
      </c>
      <c r="P2931" t="s">
        <v>8310</v>
      </c>
      <c r="Q2931">
        <f t="shared" si="135"/>
        <v>255.17</v>
      </c>
      <c r="R2931" s="14">
        <f t="shared" si="136"/>
        <v>41754.564328703702</v>
      </c>
      <c r="S2931" s="14">
        <f t="shared" si="137"/>
        <v>41784.564328703702</v>
      </c>
    </row>
    <row r="2932" spans="1:19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8307</v>
      </c>
      <c r="P2932" t="s">
        <v>8310</v>
      </c>
      <c r="Q2932">
        <f t="shared" si="135"/>
        <v>162.77000000000001</v>
      </c>
      <c r="R2932" s="14">
        <f t="shared" si="136"/>
        <v>42101.584074074075</v>
      </c>
      <c r="S2932" s="14">
        <f t="shared" si="137"/>
        <v>42131.584074074075</v>
      </c>
    </row>
    <row r="2933" spans="1:19" ht="58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8307</v>
      </c>
      <c r="P2933" t="s">
        <v>8310</v>
      </c>
      <c r="Q2933">
        <f t="shared" si="135"/>
        <v>88.33</v>
      </c>
      <c r="R2933" s="14">
        <f t="shared" si="136"/>
        <v>41872.291238425925</v>
      </c>
      <c r="S2933" s="14">
        <f t="shared" si="137"/>
        <v>41897.255555555559</v>
      </c>
    </row>
    <row r="2934" spans="1:19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8307</v>
      </c>
      <c r="P2934" t="s">
        <v>8310</v>
      </c>
      <c r="Q2934">
        <f t="shared" si="135"/>
        <v>85.74</v>
      </c>
      <c r="R2934" s="14">
        <f t="shared" si="136"/>
        <v>42025.164780092593</v>
      </c>
      <c r="S2934" s="14">
        <f t="shared" si="137"/>
        <v>42056.458333333328</v>
      </c>
    </row>
    <row r="2935" spans="1:19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8307</v>
      </c>
      <c r="P2935" t="s">
        <v>8310</v>
      </c>
      <c r="Q2935">
        <f t="shared" si="135"/>
        <v>47.57</v>
      </c>
      <c r="R2935" s="14">
        <f t="shared" si="136"/>
        <v>42495.956631944442</v>
      </c>
      <c r="S2935" s="14">
        <f t="shared" si="137"/>
        <v>42525.956631944442</v>
      </c>
    </row>
    <row r="2936" spans="1:19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8307</v>
      </c>
      <c r="P2936" t="s">
        <v>8310</v>
      </c>
      <c r="Q2936">
        <f t="shared" si="135"/>
        <v>72.97</v>
      </c>
      <c r="R2936" s="14">
        <f t="shared" si="136"/>
        <v>41775.636157407411</v>
      </c>
      <c r="S2936" s="14">
        <f t="shared" si="137"/>
        <v>41805.636157407411</v>
      </c>
    </row>
    <row r="2937" spans="1:19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8307</v>
      </c>
      <c r="P2937" t="s">
        <v>8310</v>
      </c>
      <c r="Q2937">
        <f t="shared" si="135"/>
        <v>90.54</v>
      </c>
      <c r="R2937" s="14">
        <f t="shared" si="136"/>
        <v>42553.583425925928</v>
      </c>
      <c r="S2937" s="14">
        <f t="shared" si="137"/>
        <v>42611.708333333328</v>
      </c>
    </row>
    <row r="2938" spans="1:19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8307</v>
      </c>
      <c r="P2938" t="s">
        <v>8310</v>
      </c>
      <c r="Q2938">
        <f t="shared" si="135"/>
        <v>37.65</v>
      </c>
      <c r="R2938" s="14">
        <f t="shared" si="136"/>
        <v>41912.650729166664</v>
      </c>
      <c r="S2938" s="14">
        <f t="shared" si="137"/>
        <v>41925.207638888889</v>
      </c>
    </row>
    <row r="2939" spans="1:19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8307</v>
      </c>
      <c r="P2939" t="s">
        <v>8310</v>
      </c>
      <c r="Q2939">
        <f t="shared" si="135"/>
        <v>36.36</v>
      </c>
      <c r="R2939" s="14">
        <f t="shared" si="136"/>
        <v>41803.457326388889</v>
      </c>
      <c r="S2939" s="14">
        <f t="shared" si="137"/>
        <v>41833.457326388889</v>
      </c>
    </row>
    <row r="2940" spans="1:19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8307</v>
      </c>
      <c r="P2940" t="s">
        <v>8310</v>
      </c>
      <c r="Q2940">
        <f t="shared" si="135"/>
        <v>126.72</v>
      </c>
      <c r="R2940" s="14">
        <f t="shared" si="136"/>
        <v>42004.703865740739</v>
      </c>
      <c r="S2940" s="14">
        <f t="shared" si="137"/>
        <v>42034.703865740739</v>
      </c>
    </row>
    <row r="2941" spans="1:19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8307</v>
      </c>
      <c r="P2941" t="s">
        <v>8310</v>
      </c>
      <c r="Q2941">
        <f t="shared" si="135"/>
        <v>329.2</v>
      </c>
      <c r="R2941" s="14">
        <f t="shared" si="136"/>
        <v>41845.809166666666</v>
      </c>
      <c r="S2941" s="14">
        <f t="shared" si="137"/>
        <v>41879.041666666664</v>
      </c>
    </row>
    <row r="2942" spans="1:19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8307</v>
      </c>
      <c r="P2942" t="s">
        <v>8310</v>
      </c>
      <c r="Q2942">
        <f t="shared" si="135"/>
        <v>81.239999999999995</v>
      </c>
      <c r="R2942" s="14">
        <f t="shared" si="136"/>
        <v>41982.773356481484</v>
      </c>
      <c r="S2942" s="14">
        <f t="shared" si="137"/>
        <v>42022.773356481484</v>
      </c>
    </row>
    <row r="2943" spans="1:19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8307</v>
      </c>
      <c r="P2943" t="s">
        <v>8309</v>
      </c>
      <c r="Q2943">
        <f t="shared" si="135"/>
        <v>1</v>
      </c>
      <c r="R2943" s="14">
        <f t="shared" si="136"/>
        <v>42034.960127314815</v>
      </c>
      <c r="S2943" s="14">
        <f t="shared" si="137"/>
        <v>42064.960127314815</v>
      </c>
    </row>
    <row r="2944" spans="1:19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8307</v>
      </c>
      <c r="P2944" t="s">
        <v>8309</v>
      </c>
      <c r="Q2944">
        <f t="shared" si="135"/>
        <v>202.23</v>
      </c>
      <c r="R2944" s="14">
        <f t="shared" si="136"/>
        <v>42334.803923611107</v>
      </c>
      <c r="S2944" s="14">
        <f t="shared" si="137"/>
        <v>42354.845833333333</v>
      </c>
    </row>
    <row r="2945" spans="1:19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8307</v>
      </c>
      <c r="P2945" t="s">
        <v>8309</v>
      </c>
      <c r="Q2945">
        <f t="shared" si="135"/>
        <v>0</v>
      </c>
      <c r="R2945" s="14">
        <f t="shared" si="136"/>
        <v>42077.129398148143</v>
      </c>
      <c r="S2945" s="14">
        <f t="shared" si="137"/>
        <v>42107.129398148143</v>
      </c>
    </row>
    <row r="2946" spans="1:19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8307</v>
      </c>
      <c r="P2946" t="s">
        <v>8309</v>
      </c>
      <c r="Q2946">
        <f t="shared" si="135"/>
        <v>100</v>
      </c>
      <c r="R2946" s="14">
        <f t="shared" si="136"/>
        <v>42132.9143287037</v>
      </c>
      <c r="S2946" s="14">
        <f t="shared" si="137"/>
        <v>42162.9143287037</v>
      </c>
    </row>
    <row r="2947" spans="1:19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8307</v>
      </c>
      <c r="P2947" t="s">
        <v>8309</v>
      </c>
      <c r="Q2947">
        <f t="shared" ref="Q2947:Q3010" si="138">IFERROR(ROUND(E2947/L2947,2),0)</f>
        <v>0</v>
      </c>
      <c r="R2947" s="14">
        <f t="shared" ref="R2947:R3010" si="139">(((J2947/60)/60)/24)+DATE(1970,1,1)</f>
        <v>42118.139583333337</v>
      </c>
      <c r="S2947" s="14">
        <f t="shared" ref="S2947:S3010" si="140">(((I2947/60)/60)/24)+DATE(1970,1,1)</f>
        <v>42148.139583333337</v>
      </c>
    </row>
    <row r="2948" spans="1:19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8307</v>
      </c>
      <c r="P2948" t="s">
        <v>8309</v>
      </c>
      <c r="Q2948">
        <f t="shared" si="138"/>
        <v>1</v>
      </c>
      <c r="R2948" s="14">
        <f t="shared" si="139"/>
        <v>42567.531157407408</v>
      </c>
      <c r="S2948" s="14">
        <f t="shared" si="140"/>
        <v>42597.531157407408</v>
      </c>
    </row>
    <row r="2949" spans="1:19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8307</v>
      </c>
      <c r="P2949" t="s">
        <v>8309</v>
      </c>
      <c r="Q2949">
        <f t="shared" si="138"/>
        <v>82.46</v>
      </c>
      <c r="R2949" s="14">
        <f t="shared" si="139"/>
        <v>42649.562118055561</v>
      </c>
      <c r="S2949" s="14">
        <f t="shared" si="140"/>
        <v>42698.715972222228</v>
      </c>
    </row>
    <row r="2950" spans="1:19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8307</v>
      </c>
      <c r="P2950" t="s">
        <v>8309</v>
      </c>
      <c r="Q2950">
        <f t="shared" si="138"/>
        <v>2.67</v>
      </c>
      <c r="R2950" s="14">
        <f t="shared" si="139"/>
        <v>42097.649224537032</v>
      </c>
      <c r="S2950" s="14">
        <f t="shared" si="140"/>
        <v>42157.649224537032</v>
      </c>
    </row>
    <row r="2951" spans="1:19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8307</v>
      </c>
      <c r="P2951" t="s">
        <v>8309</v>
      </c>
      <c r="Q2951">
        <f t="shared" si="138"/>
        <v>12.5</v>
      </c>
      <c r="R2951" s="14">
        <f t="shared" si="139"/>
        <v>42297.823113425926</v>
      </c>
      <c r="S2951" s="14">
        <f t="shared" si="140"/>
        <v>42327.864780092597</v>
      </c>
    </row>
    <row r="2952" spans="1:19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8307</v>
      </c>
      <c r="P2952" t="s">
        <v>8309</v>
      </c>
      <c r="Q2952">
        <f t="shared" si="138"/>
        <v>0</v>
      </c>
      <c r="R2952" s="14">
        <f t="shared" si="139"/>
        <v>42362.36518518519</v>
      </c>
      <c r="S2952" s="14">
        <f t="shared" si="140"/>
        <v>42392.36518518519</v>
      </c>
    </row>
    <row r="2953" spans="1:19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8307</v>
      </c>
      <c r="P2953" t="s">
        <v>8309</v>
      </c>
      <c r="Q2953">
        <f t="shared" si="138"/>
        <v>18.899999999999999</v>
      </c>
      <c r="R2953" s="14">
        <f t="shared" si="139"/>
        <v>41872.802928240737</v>
      </c>
      <c r="S2953" s="14">
        <f t="shared" si="140"/>
        <v>41917.802928240737</v>
      </c>
    </row>
    <row r="2954" spans="1:19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8307</v>
      </c>
      <c r="P2954" t="s">
        <v>8309</v>
      </c>
      <c r="Q2954">
        <f t="shared" si="138"/>
        <v>200.63</v>
      </c>
      <c r="R2954" s="14">
        <f t="shared" si="139"/>
        <v>42628.690266203703</v>
      </c>
      <c r="S2954" s="14">
        <f t="shared" si="140"/>
        <v>42660.166666666672</v>
      </c>
    </row>
    <row r="2955" spans="1:19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8307</v>
      </c>
      <c r="P2955" t="s">
        <v>8309</v>
      </c>
      <c r="Q2955">
        <f t="shared" si="138"/>
        <v>201.67</v>
      </c>
      <c r="R2955" s="14">
        <f t="shared" si="139"/>
        <v>42255.791909722218</v>
      </c>
      <c r="S2955" s="14">
        <f t="shared" si="140"/>
        <v>42285.791909722218</v>
      </c>
    </row>
    <row r="2956" spans="1:19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8307</v>
      </c>
      <c r="P2956" t="s">
        <v>8309</v>
      </c>
      <c r="Q2956">
        <f t="shared" si="138"/>
        <v>0</v>
      </c>
      <c r="R2956" s="14">
        <f t="shared" si="139"/>
        <v>42790.583368055552</v>
      </c>
      <c r="S2956" s="14">
        <f t="shared" si="140"/>
        <v>42810.541701388895</v>
      </c>
    </row>
    <row r="2957" spans="1:19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8307</v>
      </c>
      <c r="P2957" t="s">
        <v>8309</v>
      </c>
      <c r="Q2957">
        <f t="shared" si="138"/>
        <v>65</v>
      </c>
      <c r="R2957" s="14">
        <f t="shared" si="139"/>
        <v>42141.741307870368</v>
      </c>
      <c r="S2957" s="14">
        <f t="shared" si="140"/>
        <v>42171.741307870368</v>
      </c>
    </row>
    <row r="2958" spans="1:19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8307</v>
      </c>
      <c r="P2958" t="s">
        <v>8309</v>
      </c>
      <c r="Q2958">
        <f t="shared" si="138"/>
        <v>66.099999999999994</v>
      </c>
      <c r="R2958" s="14">
        <f t="shared" si="139"/>
        <v>42464.958912037036</v>
      </c>
      <c r="S2958" s="14">
        <f t="shared" si="140"/>
        <v>42494.958912037036</v>
      </c>
    </row>
    <row r="2959" spans="1:19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8307</v>
      </c>
      <c r="P2959" t="s">
        <v>8309</v>
      </c>
      <c r="Q2959">
        <f t="shared" si="138"/>
        <v>93.33</v>
      </c>
      <c r="R2959" s="14">
        <f t="shared" si="139"/>
        <v>42031.011249999996</v>
      </c>
      <c r="S2959" s="14">
        <f t="shared" si="140"/>
        <v>42090.969583333332</v>
      </c>
    </row>
    <row r="2960" spans="1:19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8307</v>
      </c>
      <c r="P2960" t="s">
        <v>8309</v>
      </c>
      <c r="Q2960">
        <f t="shared" si="138"/>
        <v>0</v>
      </c>
      <c r="R2960" s="14">
        <f t="shared" si="139"/>
        <v>42438.779131944444</v>
      </c>
      <c r="S2960" s="14">
        <f t="shared" si="140"/>
        <v>42498.73746527778</v>
      </c>
    </row>
    <row r="2961" spans="1:19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8307</v>
      </c>
      <c r="P2961" t="s">
        <v>8309</v>
      </c>
      <c r="Q2961">
        <f t="shared" si="138"/>
        <v>0</v>
      </c>
      <c r="R2961" s="14">
        <f t="shared" si="139"/>
        <v>42498.008391203708</v>
      </c>
      <c r="S2961" s="14">
        <f t="shared" si="140"/>
        <v>42528.008391203708</v>
      </c>
    </row>
    <row r="2962" spans="1:19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8307</v>
      </c>
      <c r="P2962" t="s">
        <v>8309</v>
      </c>
      <c r="Q2962">
        <f t="shared" si="138"/>
        <v>0</v>
      </c>
      <c r="R2962" s="14">
        <f t="shared" si="139"/>
        <v>41863.757210648146</v>
      </c>
      <c r="S2962" s="14">
        <f t="shared" si="140"/>
        <v>41893.757210648146</v>
      </c>
    </row>
    <row r="2963" spans="1:19" ht="58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8307</v>
      </c>
      <c r="P2963" t="s">
        <v>8308</v>
      </c>
      <c r="Q2963">
        <f t="shared" si="138"/>
        <v>50.75</v>
      </c>
      <c r="R2963" s="14">
        <f t="shared" si="139"/>
        <v>42061.212488425925</v>
      </c>
      <c r="S2963" s="14">
        <f t="shared" si="140"/>
        <v>42089.166666666672</v>
      </c>
    </row>
    <row r="2964" spans="1:19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8307</v>
      </c>
      <c r="P2964" t="s">
        <v>8308</v>
      </c>
      <c r="Q2964">
        <f t="shared" si="138"/>
        <v>60.9</v>
      </c>
      <c r="R2964" s="14">
        <f t="shared" si="139"/>
        <v>42036.24428240741</v>
      </c>
      <c r="S2964" s="14">
        <f t="shared" si="140"/>
        <v>42064.290972222225</v>
      </c>
    </row>
    <row r="2965" spans="1:19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8307</v>
      </c>
      <c r="P2965" t="s">
        <v>8308</v>
      </c>
      <c r="Q2965">
        <f t="shared" si="138"/>
        <v>109.03</v>
      </c>
      <c r="R2965" s="14">
        <f t="shared" si="139"/>
        <v>42157.470185185186</v>
      </c>
      <c r="S2965" s="14">
        <f t="shared" si="140"/>
        <v>42187.470185185186</v>
      </c>
    </row>
    <row r="2966" spans="1:19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8307</v>
      </c>
      <c r="P2966" t="s">
        <v>8308</v>
      </c>
      <c r="Q2966">
        <f t="shared" si="138"/>
        <v>25.69</v>
      </c>
      <c r="R2966" s="14">
        <f t="shared" si="139"/>
        <v>41827.909942129627</v>
      </c>
      <c r="S2966" s="14">
        <f t="shared" si="140"/>
        <v>41857.897222222222</v>
      </c>
    </row>
    <row r="2967" spans="1:19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8307</v>
      </c>
      <c r="P2967" t="s">
        <v>8308</v>
      </c>
      <c r="Q2967">
        <f t="shared" si="138"/>
        <v>41.92</v>
      </c>
      <c r="R2967" s="14">
        <f t="shared" si="139"/>
        <v>42162.729548611111</v>
      </c>
      <c r="S2967" s="14">
        <f t="shared" si="140"/>
        <v>42192.729548611111</v>
      </c>
    </row>
    <row r="2968" spans="1:19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8307</v>
      </c>
      <c r="P2968" t="s">
        <v>8308</v>
      </c>
      <c r="Q2968">
        <f t="shared" si="138"/>
        <v>88.77</v>
      </c>
      <c r="R2968" s="14">
        <f t="shared" si="139"/>
        <v>42233.738564814819</v>
      </c>
      <c r="S2968" s="14">
        <f t="shared" si="140"/>
        <v>42263.738564814819</v>
      </c>
    </row>
    <row r="2969" spans="1:19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8307</v>
      </c>
      <c r="P2969" t="s">
        <v>8308</v>
      </c>
      <c r="Q2969">
        <f t="shared" si="138"/>
        <v>80.23</v>
      </c>
      <c r="R2969" s="14">
        <f t="shared" si="139"/>
        <v>42042.197824074072</v>
      </c>
      <c r="S2969" s="14">
        <f t="shared" si="140"/>
        <v>42072.156157407408</v>
      </c>
    </row>
    <row r="2970" spans="1:19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8307</v>
      </c>
      <c r="P2970" t="s">
        <v>8308</v>
      </c>
      <c r="Q2970">
        <f t="shared" si="138"/>
        <v>78.94</v>
      </c>
      <c r="R2970" s="14">
        <f t="shared" si="139"/>
        <v>42585.523842592593</v>
      </c>
      <c r="S2970" s="14">
        <f t="shared" si="140"/>
        <v>42599.165972222225</v>
      </c>
    </row>
    <row r="2971" spans="1:19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8307</v>
      </c>
      <c r="P2971" t="s">
        <v>8308</v>
      </c>
      <c r="Q2971">
        <f t="shared" si="138"/>
        <v>95.59</v>
      </c>
      <c r="R2971" s="14">
        <f t="shared" si="139"/>
        <v>42097.786493055552</v>
      </c>
      <c r="S2971" s="14">
        <f t="shared" si="140"/>
        <v>42127.952083333337</v>
      </c>
    </row>
    <row r="2972" spans="1:19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8307</v>
      </c>
      <c r="P2972" t="s">
        <v>8308</v>
      </c>
      <c r="Q2972">
        <f t="shared" si="138"/>
        <v>69.89</v>
      </c>
      <c r="R2972" s="14">
        <f t="shared" si="139"/>
        <v>41808.669571759259</v>
      </c>
      <c r="S2972" s="14">
        <f t="shared" si="140"/>
        <v>41838.669571759259</v>
      </c>
    </row>
    <row r="2973" spans="1:19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8307</v>
      </c>
      <c r="P2973" t="s">
        <v>8308</v>
      </c>
      <c r="Q2973">
        <f t="shared" si="138"/>
        <v>74.53</v>
      </c>
      <c r="R2973" s="14">
        <f t="shared" si="139"/>
        <v>41852.658310185187</v>
      </c>
      <c r="S2973" s="14">
        <f t="shared" si="140"/>
        <v>41882.658310185187</v>
      </c>
    </row>
    <row r="2974" spans="1:19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8307</v>
      </c>
      <c r="P2974" t="s">
        <v>8308</v>
      </c>
      <c r="Q2974">
        <f t="shared" si="138"/>
        <v>123.94</v>
      </c>
      <c r="R2974" s="14">
        <f t="shared" si="139"/>
        <v>42694.110185185185</v>
      </c>
      <c r="S2974" s="14">
        <f t="shared" si="140"/>
        <v>42709.041666666672</v>
      </c>
    </row>
    <row r="2975" spans="1:19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8307</v>
      </c>
      <c r="P2975" t="s">
        <v>8308</v>
      </c>
      <c r="Q2975">
        <f t="shared" si="138"/>
        <v>264.85000000000002</v>
      </c>
      <c r="R2975" s="14">
        <f t="shared" si="139"/>
        <v>42341.818379629629</v>
      </c>
      <c r="S2975" s="14">
        <f t="shared" si="140"/>
        <v>42370.166666666672</v>
      </c>
    </row>
    <row r="2976" spans="1:19" ht="58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8307</v>
      </c>
      <c r="P2976" t="s">
        <v>8308</v>
      </c>
      <c r="Q2976">
        <f t="shared" si="138"/>
        <v>58.62</v>
      </c>
      <c r="R2976" s="14">
        <f t="shared" si="139"/>
        <v>41880.061006944445</v>
      </c>
      <c r="S2976" s="14">
        <f t="shared" si="140"/>
        <v>41908.065972222219</v>
      </c>
    </row>
    <row r="2977" spans="1:19" ht="58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8307</v>
      </c>
      <c r="P2977" t="s">
        <v>8308</v>
      </c>
      <c r="Q2977">
        <f t="shared" si="138"/>
        <v>70.88</v>
      </c>
      <c r="R2977" s="14">
        <f t="shared" si="139"/>
        <v>41941.683865740742</v>
      </c>
      <c r="S2977" s="14">
        <f t="shared" si="140"/>
        <v>41970.125</v>
      </c>
    </row>
    <row r="2978" spans="1:19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8307</v>
      </c>
      <c r="P2978" t="s">
        <v>8308</v>
      </c>
      <c r="Q2978">
        <f t="shared" si="138"/>
        <v>8.57</v>
      </c>
      <c r="R2978" s="14">
        <f t="shared" si="139"/>
        <v>42425.730671296296</v>
      </c>
      <c r="S2978" s="14">
        <f t="shared" si="140"/>
        <v>42442.5</v>
      </c>
    </row>
    <row r="2979" spans="1:19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8307</v>
      </c>
      <c r="P2979" t="s">
        <v>8308</v>
      </c>
      <c r="Q2979">
        <f t="shared" si="138"/>
        <v>113.57</v>
      </c>
      <c r="R2979" s="14">
        <f t="shared" si="139"/>
        <v>42026.88118055556</v>
      </c>
      <c r="S2979" s="14">
        <f t="shared" si="140"/>
        <v>42086.093055555553</v>
      </c>
    </row>
    <row r="2980" spans="1:19" ht="58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8307</v>
      </c>
      <c r="P2980" t="s">
        <v>8308</v>
      </c>
      <c r="Q2980">
        <f t="shared" si="138"/>
        <v>60.69</v>
      </c>
      <c r="R2980" s="14">
        <f t="shared" si="139"/>
        <v>41922.640590277777</v>
      </c>
      <c r="S2980" s="14">
        <f t="shared" si="140"/>
        <v>41932.249305555553</v>
      </c>
    </row>
    <row r="2981" spans="1:19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8307</v>
      </c>
      <c r="P2981" t="s">
        <v>8308</v>
      </c>
      <c r="Q2981">
        <f t="shared" si="138"/>
        <v>110.22</v>
      </c>
      <c r="R2981" s="14">
        <f t="shared" si="139"/>
        <v>41993.824340277773</v>
      </c>
      <c r="S2981" s="14">
        <f t="shared" si="140"/>
        <v>42010.25</v>
      </c>
    </row>
    <row r="2982" spans="1:19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8307</v>
      </c>
      <c r="P2982" t="s">
        <v>8308</v>
      </c>
      <c r="Q2982">
        <f t="shared" si="138"/>
        <v>136.46</v>
      </c>
      <c r="R2982" s="14">
        <f t="shared" si="139"/>
        <v>42219.915856481486</v>
      </c>
      <c r="S2982" s="14">
        <f t="shared" si="140"/>
        <v>42240.083333333328</v>
      </c>
    </row>
    <row r="2983" spans="1:19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8307</v>
      </c>
      <c r="P2983" t="s">
        <v>8309</v>
      </c>
      <c r="Q2983">
        <f t="shared" si="138"/>
        <v>53.16</v>
      </c>
      <c r="R2983" s="14">
        <f t="shared" si="139"/>
        <v>42225.559675925921</v>
      </c>
      <c r="S2983" s="14">
        <f t="shared" si="140"/>
        <v>42270.559675925921</v>
      </c>
    </row>
    <row r="2984" spans="1:19" ht="43.5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8307</v>
      </c>
      <c r="P2984" t="s">
        <v>8309</v>
      </c>
      <c r="Q2984">
        <f t="shared" si="138"/>
        <v>86.49</v>
      </c>
      <c r="R2984" s="14">
        <f t="shared" si="139"/>
        <v>42381.686840277776</v>
      </c>
      <c r="S2984" s="14">
        <f t="shared" si="140"/>
        <v>42411.686840277776</v>
      </c>
    </row>
    <row r="2985" spans="1:19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8307</v>
      </c>
      <c r="P2985" t="s">
        <v>8309</v>
      </c>
      <c r="Q2985">
        <f t="shared" si="138"/>
        <v>155.24</v>
      </c>
      <c r="R2985" s="14">
        <f t="shared" si="139"/>
        <v>41894.632361111115</v>
      </c>
      <c r="S2985" s="14">
        <f t="shared" si="140"/>
        <v>41954.674027777779</v>
      </c>
    </row>
    <row r="2986" spans="1:19" ht="58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8307</v>
      </c>
      <c r="P2986" t="s">
        <v>8309</v>
      </c>
      <c r="Q2986">
        <f t="shared" si="138"/>
        <v>115.08</v>
      </c>
      <c r="R2986" s="14">
        <f t="shared" si="139"/>
        <v>42576.278715277775</v>
      </c>
      <c r="S2986" s="14">
        <f t="shared" si="140"/>
        <v>42606.278715277775</v>
      </c>
    </row>
    <row r="2987" spans="1:19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8307</v>
      </c>
      <c r="P2987" t="s">
        <v>8309</v>
      </c>
      <c r="Q2987">
        <f t="shared" si="138"/>
        <v>109.59</v>
      </c>
      <c r="R2987" s="14">
        <f t="shared" si="139"/>
        <v>42654.973703703698</v>
      </c>
      <c r="S2987" s="14">
        <f t="shared" si="140"/>
        <v>42674.166666666672</v>
      </c>
    </row>
    <row r="2988" spans="1:19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8307</v>
      </c>
      <c r="P2988" t="s">
        <v>8309</v>
      </c>
      <c r="Q2988">
        <f t="shared" si="138"/>
        <v>45.21</v>
      </c>
      <c r="R2988" s="14">
        <f t="shared" si="139"/>
        <v>42431.500069444446</v>
      </c>
      <c r="S2988" s="14">
        <f t="shared" si="140"/>
        <v>42491.458402777775</v>
      </c>
    </row>
    <row r="2989" spans="1:19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8307</v>
      </c>
      <c r="P2989" t="s">
        <v>8309</v>
      </c>
      <c r="Q2989">
        <f t="shared" si="138"/>
        <v>104.15</v>
      </c>
      <c r="R2989" s="14">
        <f t="shared" si="139"/>
        <v>42627.307303240741</v>
      </c>
      <c r="S2989" s="14">
        <f t="shared" si="140"/>
        <v>42656</v>
      </c>
    </row>
    <row r="2990" spans="1:19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8307</v>
      </c>
      <c r="P2990" t="s">
        <v>8309</v>
      </c>
      <c r="Q2990">
        <f t="shared" si="138"/>
        <v>35.71</v>
      </c>
      <c r="R2990" s="14">
        <f t="shared" si="139"/>
        <v>42511.362048611118</v>
      </c>
      <c r="S2990" s="14">
        <f t="shared" si="140"/>
        <v>42541.362048611118</v>
      </c>
    </row>
    <row r="2991" spans="1:19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8307</v>
      </c>
      <c r="P2991" t="s">
        <v>8309</v>
      </c>
      <c r="Q2991">
        <f t="shared" si="138"/>
        <v>97</v>
      </c>
      <c r="R2991" s="14">
        <f t="shared" si="139"/>
        <v>42337.02039351852</v>
      </c>
      <c r="S2991" s="14">
        <f t="shared" si="140"/>
        <v>42359.207638888889</v>
      </c>
    </row>
    <row r="2992" spans="1:19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8307</v>
      </c>
      <c r="P2992" t="s">
        <v>8309</v>
      </c>
      <c r="Q2992">
        <f t="shared" si="138"/>
        <v>370.37</v>
      </c>
      <c r="R2992" s="14">
        <f t="shared" si="139"/>
        <v>42341.57430555555</v>
      </c>
      <c r="S2992" s="14">
        <f t="shared" si="140"/>
        <v>42376.57430555555</v>
      </c>
    </row>
    <row r="2993" spans="1:19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8307</v>
      </c>
      <c r="P2993" t="s">
        <v>8309</v>
      </c>
      <c r="Q2993">
        <f t="shared" si="138"/>
        <v>94.41</v>
      </c>
      <c r="R2993" s="14">
        <f t="shared" si="139"/>
        <v>42740.837152777778</v>
      </c>
      <c r="S2993" s="14">
        <f t="shared" si="140"/>
        <v>42762.837152777778</v>
      </c>
    </row>
    <row r="2994" spans="1:19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8307</v>
      </c>
      <c r="P2994" t="s">
        <v>8309</v>
      </c>
      <c r="Q2994">
        <f t="shared" si="138"/>
        <v>48.98</v>
      </c>
      <c r="R2994" s="14">
        <f t="shared" si="139"/>
        <v>42622.767476851848</v>
      </c>
      <c r="S2994" s="14">
        <f t="shared" si="140"/>
        <v>42652.767476851848</v>
      </c>
    </row>
    <row r="2995" spans="1:19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8307</v>
      </c>
      <c r="P2995" t="s">
        <v>8309</v>
      </c>
      <c r="Q2995">
        <f t="shared" si="138"/>
        <v>45.59</v>
      </c>
      <c r="R2995" s="14">
        <f t="shared" si="139"/>
        <v>42390.838738425926</v>
      </c>
      <c r="S2995" s="14">
        <f t="shared" si="140"/>
        <v>42420.838738425926</v>
      </c>
    </row>
    <row r="2996" spans="1:19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8307</v>
      </c>
      <c r="P2996" t="s">
        <v>8309</v>
      </c>
      <c r="Q2996">
        <f t="shared" si="138"/>
        <v>23.28</v>
      </c>
      <c r="R2996" s="14">
        <f t="shared" si="139"/>
        <v>41885.478842592594</v>
      </c>
      <c r="S2996" s="14">
        <f t="shared" si="140"/>
        <v>41915.478842592594</v>
      </c>
    </row>
    <row r="2997" spans="1:19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8307</v>
      </c>
      <c r="P2997" t="s">
        <v>8309</v>
      </c>
      <c r="Q2997">
        <f t="shared" si="138"/>
        <v>63.23</v>
      </c>
      <c r="R2997" s="14">
        <f t="shared" si="139"/>
        <v>42724.665173611109</v>
      </c>
      <c r="S2997" s="14">
        <f t="shared" si="140"/>
        <v>42754.665173611109</v>
      </c>
    </row>
    <row r="2998" spans="1:19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8307</v>
      </c>
      <c r="P2998" t="s">
        <v>8309</v>
      </c>
      <c r="Q2998">
        <f t="shared" si="138"/>
        <v>153.52000000000001</v>
      </c>
      <c r="R2998" s="14">
        <f t="shared" si="139"/>
        <v>42090.912500000006</v>
      </c>
      <c r="S2998" s="14">
        <f t="shared" si="140"/>
        <v>42150.912500000006</v>
      </c>
    </row>
    <row r="2999" spans="1:19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8307</v>
      </c>
      <c r="P2999" t="s">
        <v>8309</v>
      </c>
      <c r="Q2999">
        <f t="shared" si="138"/>
        <v>90.2</v>
      </c>
      <c r="R2999" s="14">
        <f t="shared" si="139"/>
        <v>42775.733715277776</v>
      </c>
      <c r="S2999" s="14">
        <f t="shared" si="140"/>
        <v>42793.207638888889</v>
      </c>
    </row>
    <row r="3000" spans="1:19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8307</v>
      </c>
      <c r="P3000" t="s">
        <v>8309</v>
      </c>
      <c r="Q3000">
        <f t="shared" si="138"/>
        <v>118.97</v>
      </c>
      <c r="R3000" s="14">
        <f t="shared" si="139"/>
        <v>41778.193622685183</v>
      </c>
      <c r="S3000" s="14">
        <f t="shared" si="140"/>
        <v>41806.184027777781</v>
      </c>
    </row>
    <row r="3001" spans="1:19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8307</v>
      </c>
      <c r="P3001" t="s">
        <v>8309</v>
      </c>
      <c r="Q3001">
        <f t="shared" si="138"/>
        <v>80.25</v>
      </c>
      <c r="R3001" s="14">
        <f t="shared" si="139"/>
        <v>42780.740277777775</v>
      </c>
      <c r="S3001" s="14">
        <f t="shared" si="140"/>
        <v>42795.083333333328</v>
      </c>
    </row>
    <row r="3002" spans="1:19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8307</v>
      </c>
      <c r="P3002" t="s">
        <v>8309</v>
      </c>
      <c r="Q3002">
        <f t="shared" si="138"/>
        <v>62.5</v>
      </c>
      <c r="R3002" s="14">
        <f t="shared" si="139"/>
        <v>42752.827199074076</v>
      </c>
      <c r="S3002" s="14">
        <f t="shared" si="140"/>
        <v>42766.75</v>
      </c>
    </row>
    <row r="3003" spans="1:19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8307</v>
      </c>
      <c r="P3003" t="s">
        <v>8309</v>
      </c>
      <c r="Q3003">
        <f t="shared" si="138"/>
        <v>131.38</v>
      </c>
      <c r="R3003" s="14">
        <f t="shared" si="139"/>
        <v>42534.895625000005</v>
      </c>
      <c r="S3003" s="14">
        <f t="shared" si="140"/>
        <v>42564.895625000005</v>
      </c>
    </row>
    <row r="3004" spans="1:19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8307</v>
      </c>
      <c r="P3004" t="s">
        <v>8309</v>
      </c>
      <c r="Q3004">
        <f t="shared" si="138"/>
        <v>73.03</v>
      </c>
      <c r="R3004" s="14">
        <f t="shared" si="139"/>
        <v>41239.83625</v>
      </c>
      <c r="S3004" s="14">
        <f t="shared" si="140"/>
        <v>41269.83625</v>
      </c>
    </row>
    <row r="3005" spans="1:19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8307</v>
      </c>
      <c r="P3005" t="s">
        <v>8309</v>
      </c>
      <c r="Q3005">
        <f t="shared" si="138"/>
        <v>178.53</v>
      </c>
      <c r="R3005" s="14">
        <f t="shared" si="139"/>
        <v>42398.849259259259</v>
      </c>
      <c r="S3005" s="14">
        <f t="shared" si="140"/>
        <v>42430.249305555553</v>
      </c>
    </row>
    <row r="3006" spans="1:19" ht="58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8307</v>
      </c>
      <c r="P3006" t="s">
        <v>8309</v>
      </c>
      <c r="Q3006">
        <f t="shared" si="138"/>
        <v>162.91</v>
      </c>
      <c r="R3006" s="14">
        <f t="shared" si="139"/>
        <v>41928.881064814814</v>
      </c>
      <c r="S3006" s="14">
        <f t="shared" si="140"/>
        <v>41958.922731481478</v>
      </c>
    </row>
    <row r="3007" spans="1:19" ht="58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8307</v>
      </c>
      <c r="P3007" t="s">
        <v>8309</v>
      </c>
      <c r="Q3007">
        <f t="shared" si="138"/>
        <v>108.24</v>
      </c>
      <c r="R3007" s="14">
        <f t="shared" si="139"/>
        <v>41888.674826388888</v>
      </c>
      <c r="S3007" s="14">
        <f t="shared" si="140"/>
        <v>41918.674826388888</v>
      </c>
    </row>
    <row r="3008" spans="1:19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8307</v>
      </c>
      <c r="P3008" t="s">
        <v>8309</v>
      </c>
      <c r="Q3008">
        <f t="shared" si="138"/>
        <v>88.87</v>
      </c>
      <c r="R3008" s="14">
        <f t="shared" si="139"/>
        <v>41957.756840277783</v>
      </c>
      <c r="S3008" s="14">
        <f t="shared" si="140"/>
        <v>41987.756840277783</v>
      </c>
    </row>
    <row r="3009" spans="1:19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8307</v>
      </c>
      <c r="P3009" t="s">
        <v>8309</v>
      </c>
      <c r="Q3009">
        <f t="shared" si="138"/>
        <v>54</v>
      </c>
      <c r="R3009" s="14">
        <f t="shared" si="139"/>
        <v>42098.216238425928</v>
      </c>
      <c r="S3009" s="14">
        <f t="shared" si="140"/>
        <v>42119.216238425928</v>
      </c>
    </row>
    <row r="3010" spans="1:19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8307</v>
      </c>
      <c r="P3010" t="s">
        <v>8309</v>
      </c>
      <c r="Q3010">
        <f t="shared" si="138"/>
        <v>116.73</v>
      </c>
      <c r="R3010" s="14">
        <f t="shared" si="139"/>
        <v>42360.212025462963</v>
      </c>
      <c r="S3010" s="14">
        <f t="shared" si="140"/>
        <v>42390.212025462963</v>
      </c>
    </row>
    <row r="3011" spans="1:19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8307</v>
      </c>
      <c r="P3011" t="s">
        <v>8309</v>
      </c>
      <c r="Q3011">
        <f t="shared" ref="Q3011:Q3074" si="141">IFERROR(ROUND(E3011/L3011,2),0)</f>
        <v>233.9</v>
      </c>
      <c r="R3011" s="14">
        <f t="shared" ref="R3011:R3074" si="142">(((J3011/60)/60)/24)+DATE(1970,1,1)</f>
        <v>41939.569907407407</v>
      </c>
      <c r="S3011" s="14">
        <f t="shared" ref="S3011:S3074" si="143">(((I3011/60)/60)/24)+DATE(1970,1,1)</f>
        <v>41969.611574074079</v>
      </c>
    </row>
    <row r="3012" spans="1:19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8307</v>
      </c>
      <c r="P3012" t="s">
        <v>8309</v>
      </c>
      <c r="Q3012">
        <f t="shared" si="141"/>
        <v>158</v>
      </c>
      <c r="R3012" s="14">
        <f t="shared" si="142"/>
        <v>41996.832395833335</v>
      </c>
      <c r="S3012" s="14">
        <f t="shared" si="143"/>
        <v>42056.832395833335</v>
      </c>
    </row>
    <row r="3013" spans="1:19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8307</v>
      </c>
      <c r="P3013" t="s">
        <v>8309</v>
      </c>
      <c r="Q3013">
        <f t="shared" si="141"/>
        <v>14.84</v>
      </c>
      <c r="R3013" s="14">
        <f t="shared" si="142"/>
        <v>42334.468935185185</v>
      </c>
      <c r="S3013" s="14">
        <f t="shared" si="143"/>
        <v>42361.957638888889</v>
      </c>
    </row>
    <row r="3014" spans="1:19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8307</v>
      </c>
      <c r="P3014" t="s">
        <v>8309</v>
      </c>
      <c r="Q3014">
        <f t="shared" si="141"/>
        <v>85.18</v>
      </c>
      <c r="R3014" s="14">
        <f t="shared" si="142"/>
        <v>42024.702893518523</v>
      </c>
      <c r="S3014" s="14">
        <f t="shared" si="143"/>
        <v>42045.702893518523</v>
      </c>
    </row>
    <row r="3015" spans="1:19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8307</v>
      </c>
      <c r="P3015" t="s">
        <v>8309</v>
      </c>
      <c r="Q3015">
        <f t="shared" si="141"/>
        <v>146.69</v>
      </c>
      <c r="R3015" s="14">
        <f t="shared" si="142"/>
        <v>42146.836215277777</v>
      </c>
      <c r="S3015" s="14">
        <f t="shared" si="143"/>
        <v>42176.836215277777</v>
      </c>
    </row>
    <row r="3016" spans="1:19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8307</v>
      </c>
      <c r="P3016" t="s">
        <v>8309</v>
      </c>
      <c r="Q3016">
        <f t="shared" si="141"/>
        <v>50.76</v>
      </c>
      <c r="R3016" s="14">
        <f t="shared" si="142"/>
        <v>41920.123611111114</v>
      </c>
      <c r="S3016" s="14">
        <f t="shared" si="143"/>
        <v>41948.208333333336</v>
      </c>
    </row>
    <row r="3017" spans="1:19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8307</v>
      </c>
      <c r="P3017" t="s">
        <v>8309</v>
      </c>
      <c r="Q3017">
        <f t="shared" si="141"/>
        <v>87.7</v>
      </c>
      <c r="R3017" s="14">
        <f t="shared" si="142"/>
        <v>41785.72729166667</v>
      </c>
      <c r="S3017" s="14">
        <f t="shared" si="143"/>
        <v>41801.166666666664</v>
      </c>
    </row>
    <row r="3018" spans="1:19" ht="58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8307</v>
      </c>
      <c r="P3018" t="s">
        <v>8309</v>
      </c>
      <c r="Q3018">
        <f t="shared" si="141"/>
        <v>242.28</v>
      </c>
      <c r="R3018" s="14">
        <f t="shared" si="142"/>
        <v>41778.548055555555</v>
      </c>
      <c r="S3018" s="14">
        <f t="shared" si="143"/>
        <v>41838.548055555555</v>
      </c>
    </row>
    <row r="3019" spans="1:19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8307</v>
      </c>
      <c r="P3019" t="s">
        <v>8309</v>
      </c>
      <c r="Q3019">
        <f t="shared" si="141"/>
        <v>146.44999999999999</v>
      </c>
      <c r="R3019" s="14">
        <f t="shared" si="142"/>
        <v>41841.850034722222</v>
      </c>
      <c r="S3019" s="14">
        <f t="shared" si="143"/>
        <v>41871.850034722222</v>
      </c>
    </row>
    <row r="3020" spans="1:19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8307</v>
      </c>
      <c r="P3020" t="s">
        <v>8309</v>
      </c>
      <c r="Q3020">
        <f t="shared" si="141"/>
        <v>103.17</v>
      </c>
      <c r="R3020" s="14">
        <f t="shared" si="142"/>
        <v>42163.29833333334</v>
      </c>
      <c r="S3020" s="14">
        <f t="shared" si="143"/>
        <v>42205.916666666672</v>
      </c>
    </row>
    <row r="3021" spans="1:19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8307</v>
      </c>
      <c r="P3021" t="s">
        <v>8309</v>
      </c>
      <c r="Q3021">
        <f t="shared" si="141"/>
        <v>80.459999999999994</v>
      </c>
      <c r="R3021" s="14">
        <f t="shared" si="142"/>
        <v>41758.833564814813</v>
      </c>
      <c r="S3021" s="14">
        <f t="shared" si="143"/>
        <v>41786.125</v>
      </c>
    </row>
    <row r="3022" spans="1:19" ht="58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8307</v>
      </c>
      <c r="P3022" t="s">
        <v>8309</v>
      </c>
      <c r="Q3022">
        <f t="shared" si="141"/>
        <v>234.67</v>
      </c>
      <c r="R3022" s="14">
        <f t="shared" si="142"/>
        <v>42170.846446759257</v>
      </c>
      <c r="S3022" s="14">
        <f t="shared" si="143"/>
        <v>42230.846446759257</v>
      </c>
    </row>
    <row r="3023" spans="1:19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8307</v>
      </c>
      <c r="P3023" t="s">
        <v>8309</v>
      </c>
      <c r="Q3023">
        <f t="shared" si="141"/>
        <v>50.69</v>
      </c>
      <c r="R3023" s="14">
        <f t="shared" si="142"/>
        <v>42660.618854166663</v>
      </c>
      <c r="S3023" s="14">
        <f t="shared" si="143"/>
        <v>42696.249305555553</v>
      </c>
    </row>
    <row r="3024" spans="1:19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8307</v>
      </c>
      <c r="P3024" t="s">
        <v>8309</v>
      </c>
      <c r="Q3024">
        <f t="shared" si="141"/>
        <v>162.71</v>
      </c>
      <c r="R3024" s="14">
        <f t="shared" si="142"/>
        <v>42564.95380787037</v>
      </c>
      <c r="S3024" s="14">
        <f t="shared" si="143"/>
        <v>42609.95380787037</v>
      </c>
    </row>
    <row r="3025" spans="1:19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8307</v>
      </c>
      <c r="P3025" t="s">
        <v>8309</v>
      </c>
      <c r="Q3025">
        <f t="shared" si="141"/>
        <v>120.17</v>
      </c>
      <c r="R3025" s="14">
        <f t="shared" si="142"/>
        <v>42121.675763888896</v>
      </c>
      <c r="S3025" s="14">
        <f t="shared" si="143"/>
        <v>42166.675763888896</v>
      </c>
    </row>
    <row r="3026" spans="1:19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8307</v>
      </c>
      <c r="P3026" t="s">
        <v>8309</v>
      </c>
      <c r="Q3026">
        <f t="shared" si="141"/>
        <v>67.7</v>
      </c>
      <c r="R3026" s="14">
        <f t="shared" si="142"/>
        <v>41158.993923611109</v>
      </c>
      <c r="S3026" s="14">
        <f t="shared" si="143"/>
        <v>41188.993923611109</v>
      </c>
    </row>
    <row r="3027" spans="1:19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8307</v>
      </c>
      <c r="P3027" t="s">
        <v>8309</v>
      </c>
      <c r="Q3027">
        <f t="shared" si="141"/>
        <v>52.1</v>
      </c>
      <c r="R3027" s="14">
        <f t="shared" si="142"/>
        <v>41761.509409722225</v>
      </c>
      <c r="S3027" s="14">
        <f t="shared" si="143"/>
        <v>41789.666666666664</v>
      </c>
    </row>
    <row r="3028" spans="1:19" ht="58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8307</v>
      </c>
      <c r="P3028" t="s">
        <v>8309</v>
      </c>
      <c r="Q3028">
        <f t="shared" si="141"/>
        <v>51.6</v>
      </c>
      <c r="R3028" s="14">
        <f t="shared" si="142"/>
        <v>42783.459398148145</v>
      </c>
      <c r="S3028" s="14">
        <f t="shared" si="143"/>
        <v>42797.459398148145</v>
      </c>
    </row>
    <row r="3029" spans="1:19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8307</v>
      </c>
      <c r="P3029" t="s">
        <v>8309</v>
      </c>
      <c r="Q3029">
        <f t="shared" si="141"/>
        <v>164.3</v>
      </c>
      <c r="R3029" s="14">
        <f t="shared" si="142"/>
        <v>42053.704293981486</v>
      </c>
      <c r="S3029" s="14">
        <f t="shared" si="143"/>
        <v>42083.662627314814</v>
      </c>
    </row>
    <row r="3030" spans="1:19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8307</v>
      </c>
      <c r="P3030" t="s">
        <v>8309</v>
      </c>
      <c r="Q3030">
        <f t="shared" si="141"/>
        <v>84.86</v>
      </c>
      <c r="R3030" s="14">
        <f t="shared" si="142"/>
        <v>42567.264178240745</v>
      </c>
      <c r="S3030" s="14">
        <f t="shared" si="143"/>
        <v>42597.264178240745</v>
      </c>
    </row>
    <row r="3031" spans="1:19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8307</v>
      </c>
      <c r="P3031" t="s">
        <v>8309</v>
      </c>
      <c r="Q3031">
        <f t="shared" si="141"/>
        <v>94.55</v>
      </c>
      <c r="R3031" s="14">
        <f t="shared" si="142"/>
        <v>41932.708877314813</v>
      </c>
      <c r="S3031" s="14">
        <f t="shared" si="143"/>
        <v>41961.190972222219</v>
      </c>
    </row>
    <row r="3032" spans="1:19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8307</v>
      </c>
      <c r="P3032" t="s">
        <v>8309</v>
      </c>
      <c r="Q3032">
        <f t="shared" si="141"/>
        <v>45.54</v>
      </c>
      <c r="R3032" s="14">
        <f t="shared" si="142"/>
        <v>42233.747349537036</v>
      </c>
      <c r="S3032" s="14">
        <f t="shared" si="143"/>
        <v>42263.747349537036</v>
      </c>
    </row>
    <row r="3033" spans="1:19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8307</v>
      </c>
      <c r="P3033" t="s">
        <v>8309</v>
      </c>
      <c r="Q3033">
        <f t="shared" si="141"/>
        <v>51.72</v>
      </c>
      <c r="R3033" s="14">
        <f t="shared" si="142"/>
        <v>42597.882488425923</v>
      </c>
      <c r="S3033" s="14">
        <f t="shared" si="143"/>
        <v>42657.882488425923</v>
      </c>
    </row>
    <row r="3034" spans="1:19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8307</v>
      </c>
      <c r="P3034" t="s">
        <v>8309</v>
      </c>
      <c r="Q3034">
        <f t="shared" si="141"/>
        <v>50.88</v>
      </c>
      <c r="R3034" s="14">
        <f t="shared" si="142"/>
        <v>42228.044664351852</v>
      </c>
      <c r="S3034" s="14">
        <f t="shared" si="143"/>
        <v>42258.044664351852</v>
      </c>
    </row>
    <row r="3035" spans="1:19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8307</v>
      </c>
      <c r="P3035" t="s">
        <v>8309</v>
      </c>
      <c r="Q3035">
        <f t="shared" si="141"/>
        <v>191.13</v>
      </c>
      <c r="R3035" s="14">
        <f t="shared" si="142"/>
        <v>42570.110243055555</v>
      </c>
      <c r="S3035" s="14">
        <f t="shared" si="143"/>
        <v>42600.110243055555</v>
      </c>
    </row>
    <row r="3036" spans="1:19" ht="72.5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8307</v>
      </c>
      <c r="P3036" t="s">
        <v>8309</v>
      </c>
      <c r="Q3036">
        <f t="shared" si="141"/>
        <v>89.31</v>
      </c>
      <c r="R3036" s="14">
        <f t="shared" si="142"/>
        <v>42644.535358796296</v>
      </c>
      <c r="S3036" s="14">
        <f t="shared" si="143"/>
        <v>42675.165972222225</v>
      </c>
    </row>
    <row r="3037" spans="1:19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8307</v>
      </c>
      <c r="P3037" t="s">
        <v>8309</v>
      </c>
      <c r="Q3037">
        <f t="shared" si="141"/>
        <v>88.59</v>
      </c>
      <c r="R3037" s="14">
        <f t="shared" si="142"/>
        <v>41368.560289351852</v>
      </c>
      <c r="S3037" s="14">
        <f t="shared" si="143"/>
        <v>41398.560289351852</v>
      </c>
    </row>
    <row r="3038" spans="1:19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8307</v>
      </c>
      <c r="P3038" t="s">
        <v>8309</v>
      </c>
      <c r="Q3038">
        <f t="shared" si="141"/>
        <v>96.3</v>
      </c>
      <c r="R3038" s="14">
        <f t="shared" si="142"/>
        <v>41466.785231481481</v>
      </c>
      <c r="S3038" s="14">
        <f t="shared" si="143"/>
        <v>41502.499305555553</v>
      </c>
    </row>
    <row r="3039" spans="1:19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8307</v>
      </c>
      <c r="P3039" t="s">
        <v>8309</v>
      </c>
      <c r="Q3039">
        <f t="shared" si="141"/>
        <v>33.31</v>
      </c>
      <c r="R3039" s="14">
        <f t="shared" si="142"/>
        <v>40378.893206018518</v>
      </c>
      <c r="S3039" s="14">
        <f t="shared" si="143"/>
        <v>40453.207638888889</v>
      </c>
    </row>
    <row r="3040" spans="1:19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8307</v>
      </c>
      <c r="P3040" t="s">
        <v>8309</v>
      </c>
      <c r="Q3040">
        <f t="shared" si="141"/>
        <v>37.22</v>
      </c>
      <c r="R3040" s="14">
        <f t="shared" si="142"/>
        <v>42373.252280092594</v>
      </c>
      <c r="S3040" s="14">
        <f t="shared" si="143"/>
        <v>42433.252280092594</v>
      </c>
    </row>
    <row r="3041" spans="1:19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8307</v>
      </c>
      <c r="P3041" t="s">
        <v>8309</v>
      </c>
      <c r="Q3041">
        <f t="shared" si="141"/>
        <v>92.13</v>
      </c>
      <c r="R3041" s="14">
        <f t="shared" si="142"/>
        <v>41610.794421296298</v>
      </c>
      <c r="S3041" s="14">
        <f t="shared" si="143"/>
        <v>41637.332638888889</v>
      </c>
    </row>
    <row r="3042" spans="1:19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8307</v>
      </c>
      <c r="P3042" t="s">
        <v>8309</v>
      </c>
      <c r="Q3042">
        <f t="shared" si="141"/>
        <v>76.790000000000006</v>
      </c>
      <c r="R3042" s="14">
        <f t="shared" si="142"/>
        <v>42177.791909722218</v>
      </c>
      <c r="S3042" s="14">
        <f t="shared" si="143"/>
        <v>42181.958333333328</v>
      </c>
    </row>
    <row r="3043" spans="1:19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8307</v>
      </c>
      <c r="P3043" t="s">
        <v>8309</v>
      </c>
      <c r="Q3043">
        <f t="shared" si="141"/>
        <v>96.53</v>
      </c>
      <c r="R3043" s="14">
        <f t="shared" si="142"/>
        <v>42359.868611111116</v>
      </c>
      <c r="S3043" s="14">
        <f t="shared" si="143"/>
        <v>42389.868611111116</v>
      </c>
    </row>
    <row r="3044" spans="1:19" ht="58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8307</v>
      </c>
      <c r="P3044" t="s">
        <v>8309</v>
      </c>
      <c r="Q3044">
        <f t="shared" si="141"/>
        <v>51.89</v>
      </c>
      <c r="R3044" s="14">
        <f t="shared" si="142"/>
        <v>42253.688043981485</v>
      </c>
      <c r="S3044" s="14">
        <f t="shared" si="143"/>
        <v>42283.688043981485</v>
      </c>
    </row>
    <row r="3045" spans="1:19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8307</v>
      </c>
      <c r="P3045" t="s">
        <v>8309</v>
      </c>
      <c r="Q3045">
        <f t="shared" si="141"/>
        <v>128.91</v>
      </c>
      <c r="R3045" s="14">
        <f t="shared" si="142"/>
        <v>42083.070590277777</v>
      </c>
      <c r="S3045" s="14">
        <f t="shared" si="143"/>
        <v>42110.118055555555</v>
      </c>
    </row>
    <row r="3046" spans="1:19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8307</v>
      </c>
      <c r="P3046" t="s">
        <v>8309</v>
      </c>
      <c r="Q3046">
        <f t="shared" si="141"/>
        <v>84.11</v>
      </c>
      <c r="R3046" s="14">
        <f t="shared" si="142"/>
        <v>42387.7268287037</v>
      </c>
      <c r="S3046" s="14">
        <f t="shared" si="143"/>
        <v>42402.7268287037</v>
      </c>
    </row>
    <row r="3047" spans="1:19" ht="58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8307</v>
      </c>
      <c r="P3047" t="s">
        <v>8309</v>
      </c>
      <c r="Q3047">
        <f t="shared" si="141"/>
        <v>82.94</v>
      </c>
      <c r="R3047" s="14">
        <f t="shared" si="142"/>
        <v>41843.155729166669</v>
      </c>
      <c r="S3047" s="14">
        <f t="shared" si="143"/>
        <v>41873.155729166669</v>
      </c>
    </row>
    <row r="3048" spans="1:19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8307</v>
      </c>
      <c r="P3048" t="s">
        <v>8309</v>
      </c>
      <c r="Q3048">
        <f t="shared" si="141"/>
        <v>259.95</v>
      </c>
      <c r="R3048" s="14">
        <f t="shared" si="142"/>
        <v>41862.803078703706</v>
      </c>
      <c r="S3048" s="14">
        <f t="shared" si="143"/>
        <v>41892.202777777777</v>
      </c>
    </row>
    <row r="3049" spans="1:19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8307</v>
      </c>
      <c r="P3049" t="s">
        <v>8309</v>
      </c>
      <c r="Q3049">
        <f t="shared" si="141"/>
        <v>37.25</v>
      </c>
      <c r="R3049" s="14">
        <f t="shared" si="142"/>
        <v>42443.989050925928</v>
      </c>
      <c r="S3049" s="14">
        <f t="shared" si="143"/>
        <v>42487.552777777775</v>
      </c>
    </row>
    <row r="3050" spans="1:19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8307</v>
      </c>
      <c r="P3050" t="s">
        <v>8309</v>
      </c>
      <c r="Q3050">
        <f t="shared" si="141"/>
        <v>177.02</v>
      </c>
      <c r="R3050" s="14">
        <f t="shared" si="142"/>
        <v>41975.901180555549</v>
      </c>
      <c r="S3050" s="14">
        <f t="shared" si="143"/>
        <v>42004.890277777777</v>
      </c>
    </row>
    <row r="3051" spans="1:19" ht="58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8307</v>
      </c>
      <c r="P3051" t="s">
        <v>8309</v>
      </c>
      <c r="Q3051">
        <f t="shared" si="141"/>
        <v>74.069999999999993</v>
      </c>
      <c r="R3051" s="14">
        <f t="shared" si="142"/>
        <v>42139.014525462961</v>
      </c>
      <c r="S3051" s="14">
        <f t="shared" si="143"/>
        <v>42169.014525462961</v>
      </c>
    </row>
    <row r="3052" spans="1:19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8307</v>
      </c>
      <c r="P3052" t="s">
        <v>8309</v>
      </c>
      <c r="Q3052">
        <f t="shared" si="141"/>
        <v>70.67</v>
      </c>
      <c r="R3052" s="14">
        <f t="shared" si="142"/>
        <v>42465.16851851852</v>
      </c>
      <c r="S3052" s="14">
        <f t="shared" si="143"/>
        <v>42495.16851851852</v>
      </c>
    </row>
    <row r="3053" spans="1:19" ht="58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8307</v>
      </c>
      <c r="P3053" t="s">
        <v>8309</v>
      </c>
      <c r="Q3053">
        <f t="shared" si="141"/>
        <v>23.63</v>
      </c>
      <c r="R3053" s="14">
        <f t="shared" si="142"/>
        <v>42744.416030092587</v>
      </c>
      <c r="S3053" s="14">
        <f t="shared" si="143"/>
        <v>42774.416030092587</v>
      </c>
    </row>
    <row r="3054" spans="1:19" ht="43.5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8307</v>
      </c>
      <c r="P3054" t="s">
        <v>8309</v>
      </c>
      <c r="Q3054">
        <f t="shared" si="141"/>
        <v>37.5</v>
      </c>
      <c r="R3054" s="14">
        <f t="shared" si="142"/>
        <v>42122.670069444444</v>
      </c>
      <c r="S3054" s="14">
        <f t="shared" si="143"/>
        <v>42152.665972222225</v>
      </c>
    </row>
    <row r="3055" spans="1:19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8307</v>
      </c>
      <c r="P3055" t="s">
        <v>8309</v>
      </c>
      <c r="Q3055">
        <f t="shared" si="141"/>
        <v>13.33</v>
      </c>
      <c r="R3055" s="14">
        <f t="shared" si="142"/>
        <v>41862.761724537035</v>
      </c>
      <c r="S3055" s="14">
        <f t="shared" si="143"/>
        <v>41914.165972222225</v>
      </c>
    </row>
    <row r="3056" spans="1:19" ht="58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8307</v>
      </c>
      <c r="P3056" t="s">
        <v>8309</v>
      </c>
      <c r="Q3056">
        <f t="shared" si="141"/>
        <v>0</v>
      </c>
      <c r="R3056" s="14">
        <f t="shared" si="142"/>
        <v>42027.832800925928</v>
      </c>
      <c r="S3056" s="14">
        <f t="shared" si="143"/>
        <v>42065.044444444444</v>
      </c>
    </row>
    <row r="3057" spans="1:19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8307</v>
      </c>
      <c r="P3057" t="s">
        <v>8309</v>
      </c>
      <c r="Q3057">
        <f t="shared" si="141"/>
        <v>1</v>
      </c>
      <c r="R3057" s="14">
        <f t="shared" si="142"/>
        <v>41953.95821759259</v>
      </c>
      <c r="S3057" s="14">
        <f t="shared" si="143"/>
        <v>42013.95821759259</v>
      </c>
    </row>
    <row r="3058" spans="1:19" ht="58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8307</v>
      </c>
      <c r="P3058" t="s">
        <v>8309</v>
      </c>
      <c r="Q3058">
        <f t="shared" si="141"/>
        <v>0</v>
      </c>
      <c r="R3058" s="14">
        <f t="shared" si="142"/>
        <v>41851.636388888888</v>
      </c>
      <c r="S3058" s="14">
        <f t="shared" si="143"/>
        <v>41911.636388888888</v>
      </c>
    </row>
    <row r="3059" spans="1:19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8307</v>
      </c>
      <c r="P3059" t="s">
        <v>8309</v>
      </c>
      <c r="Q3059">
        <f t="shared" si="141"/>
        <v>0</v>
      </c>
      <c r="R3059" s="14">
        <f t="shared" si="142"/>
        <v>42433.650590277779</v>
      </c>
      <c r="S3059" s="14">
        <f t="shared" si="143"/>
        <v>42463.608923611115</v>
      </c>
    </row>
    <row r="3060" spans="1:19" ht="58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8307</v>
      </c>
      <c r="P3060" t="s">
        <v>8309</v>
      </c>
      <c r="Q3060">
        <f t="shared" si="141"/>
        <v>1</v>
      </c>
      <c r="R3060" s="14">
        <f t="shared" si="142"/>
        <v>42460.374305555553</v>
      </c>
      <c r="S3060" s="14">
        <f t="shared" si="143"/>
        <v>42510.374305555553</v>
      </c>
    </row>
    <row r="3061" spans="1:19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8307</v>
      </c>
      <c r="P3061" t="s">
        <v>8309</v>
      </c>
      <c r="Q3061">
        <f t="shared" si="141"/>
        <v>41</v>
      </c>
      <c r="R3061" s="14">
        <f t="shared" si="142"/>
        <v>41829.935717592591</v>
      </c>
      <c r="S3061" s="14">
        <f t="shared" si="143"/>
        <v>41859.935717592591</v>
      </c>
    </row>
    <row r="3062" spans="1:19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8307</v>
      </c>
      <c r="P3062" t="s">
        <v>8309</v>
      </c>
      <c r="Q3062">
        <f t="shared" si="141"/>
        <v>55.83</v>
      </c>
      <c r="R3062" s="14">
        <f t="shared" si="142"/>
        <v>42245.274699074071</v>
      </c>
      <c r="S3062" s="14">
        <f t="shared" si="143"/>
        <v>42275.274699074071</v>
      </c>
    </row>
    <row r="3063" spans="1:19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8307</v>
      </c>
      <c r="P3063" t="s">
        <v>8309</v>
      </c>
      <c r="Q3063">
        <f t="shared" si="141"/>
        <v>0</v>
      </c>
      <c r="R3063" s="14">
        <f t="shared" si="142"/>
        <v>41834.784120370372</v>
      </c>
      <c r="S3063" s="14">
        <f t="shared" si="143"/>
        <v>41864.784120370372</v>
      </c>
    </row>
    <row r="3064" spans="1:19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8307</v>
      </c>
      <c r="P3064" t="s">
        <v>8309</v>
      </c>
      <c r="Q3064">
        <f t="shared" si="141"/>
        <v>99.76</v>
      </c>
      <c r="R3064" s="14">
        <f t="shared" si="142"/>
        <v>42248.535787037035</v>
      </c>
      <c r="S3064" s="14">
        <f t="shared" si="143"/>
        <v>42277.75</v>
      </c>
    </row>
    <row r="3065" spans="1:19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8307</v>
      </c>
      <c r="P3065" t="s">
        <v>8309</v>
      </c>
      <c r="Q3065">
        <f t="shared" si="141"/>
        <v>25.52</v>
      </c>
      <c r="R3065" s="14">
        <f t="shared" si="142"/>
        <v>42630.922893518517</v>
      </c>
      <c r="S3065" s="14">
        <f t="shared" si="143"/>
        <v>42665.922893518517</v>
      </c>
    </row>
    <row r="3066" spans="1:19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8307</v>
      </c>
      <c r="P3066" t="s">
        <v>8309</v>
      </c>
      <c r="Q3066">
        <f t="shared" si="141"/>
        <v>117.65</v>
      </c>
      <c r="R3066" s="14">
        <f t="shared" si="142"/>
        <v>42299.130162037036</v>
      </c>
      <c r="S3066" s="14">
        <f t="shared" si="143"/>
        <v>42330.290972222225</v>
      </c>
    </row>
    <row r="3067" spans="1:19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8307</v>
      </c>
      <c r="P3067" t="s">
        <v>8309</v>
      </c>
      <c r="Q3067">
        <f t="shared" si="141"/>
        <v>5</v>
      </c>
      <c r="R3067" s="14">
        <f t="shared" si="142"/>
        <v>41825.055231481485</v>
      </c>
      <c r="S3067" s="14">
        <f t="shared" si="143"/>
        <v>41850.055231481485</v>
      </c>
    </row>
    <row r="3068" spans="1:19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8307</v>
      </c>
      <c r="P3068" t="s">
        <v>8309</v>
      </c>
      <c r="Q3068">
        <f t="shared" si="141"/>
        <v>2796.67</v>
      </c>
      <c r="R3068" s="14">
        <f t="shared" si="142"/>
        <v>42531.228437500002</v>
      </c>
      <c r="S3068" s="14">
        <f t="shared" si="143"/>
        <v>42561.228437500002</v>
      </c>
    </row>
    <row r="3069" spans="1:19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8307</v>
      </c>
      <c r="P3069" t="s">
        <v>8309</v>
      </c>
      <c r="Q3069">
        <f t="shared" si="141"/>
        <v>200</v>
      </c>
      <c r="R3069" s="14">
        <f t="shared" si="142"/>
        <v>42226.938414351855</v>
      </c>
      <c r="S3069" s="14">
        <f t="shared" si="143"/>
        <v>42256.938414351855</v>
      </c>
    </row>
    <row r="3070" spans="1:19" ht="58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8307</v>
      </c>
      <c r="P3070" t="s">
        <v>8309</v>
      </c>
      <c r="Q3070">
        <f t="shared" si="141"/>
        <v>87.5</v>
      </c>
      <c r="R3070" s="14">
        <f t="shared" si="142"/>
        <v>42263.691574074073</v>
      </c>
      <c r="S3070" s="14">
        <f t="shared" si="143"/>
        <v>42293.691574074073</v>
      </c>
    </row>
    <row r="3071" spans="1:19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8307</v>
      </c>
      <c r="P3071" t="s">
        <v>8309</v>
      </c>
      <c r="Q3071">
        <f t="shared" si="141"/>
        <v>20.14</v>
      </c>
      <c r="R3071" s="14">
        <f t="shared" si="142"/>
        <v>41957.833726851852</v>
      </c>
      <c r="S3071" s="14">
        <f t="shared" si="143"/>
        <v>41987.833726851852</v>
      </c>
    </row>
    <row r="3072" spans="1:19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8307</v>
      </c>
      <c r="P3072" t="s">
        <v>8309</v>
      </c>
      <c r="Q3072">
        <f t="shared" si="141"/>
        <v>20.88</v>
      </c>
      <c r="R3072" s="14">
        <f t="shared" si="142"/>
        <v>42690.733437499999</v>
      </c>
      <c r="S3072" s="14">
        <f t="shared" si="143"/>
        <v>42711.733437499999</v>
      </c>
    </row>
    <row r="3073" spans="1:19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8307</v>
      </c>
      <c r="P3073" t="s">
        <v>8309</v>
      </c>
      <c r="Q3073">
        <f t="shared" si="141"/>
        <v>61.31</v>
      </c>
      <c r="R3073" s="14">
        <f t="shared" si="142"/>
        <v>42097.732418981483</v>
      </c>
      <c r="S3073" s="14">
        <f t="shared" si="143"/>
        <v>42115.249305555553</v>
      </c>
    </row>
    <row r="3074" spans="1:19" ht="58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8307</v>
      </c>
      <c r="P3074" t="s">
        <v>8309</v>
      </c>
      <c r="Q3074">
        <f t="shared" si="141"/>
        <v>1</v>
      </c>
      <c r="R3074" s="14">
        <f t="shared" si="142"/>
        <v>42658.690532407403</v>
      </c>
      <c r="S3074" s="14">
        <f t="shared" si="143"/>
        <v>42673.073611111111</v>
      </c>
    </row>
    <row r="3075" spans="1:19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8307</v>
      </c>
      <c r="P3075" t="s">
        <v>8309</v>
      </c>
      <c r="Q3075">
        <f t="shared" ref="Q3075:Q3138" si="144">IFERROR(ROUND(E3075/L3075,2),0)</f>
        <v>92.14</v>
      </c>
      <c r="R3075" s="14">
        <f t="shared" ref="R3075:R3138" si="145">(((J3075/60)/60)/24)+DATE(1970,1,1)</f>
        <v>42111.684027777781</v>
      </c>
      <c r="S3075" s="14">
        <f t="shared" ref="S3075:S3138" si="146">(((I3075/60)/60)/24)+DATE(1970,1,1)</f>
        <v>42169.804861111115</v>
      </c>
    </row>
    <row r="3076" spans="1:19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8307</v>
      </c>
      <c r="P3076" t="s">
        <v>8309</v>
      </c>
      <c r="Q3076">
        <f t="shared" si="144"/>
        <v>7.33</v>
      </c>
      <c r="R3076" s="14">
        <f t="shared" si="145"/>
        <v>42409.571284722217</v>
      </c>
      <c r="S3076" s="14">
        <f t="shared" si="146"/>
        <v>42439.571284722217</v>
      </c>
    </row>
    <row r="3077" spans="1:19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8307</v>
      </c>
      <c r="P3077" t="s">
        <v>8309</v>
      </c>
      <c r="Q3077">
        <f t="shared" si="144"/>
        <v>64.8</v>
      </c>
      <c r="R3077" s="14">
        <f t="shared" si="145"/>
        <v>42551.102314814809</v>
      </c>
      <c r="S3077" s="14">
        <f t="shared" si="146"/>
        <v>42601.102314814809</v>
      </c>
    </row>
    <row r="3078" spans="1:19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8307</v>
      </c>
      <c r="P3078" t="s">
        <v>8309</v>
      </c>
      <c r="Q3078">
        <f t="shared" si="144"/>
        <v>30.12</v>
      </c>
      <c r="R3078" s="14">
        <f t="shared" si="145"/>
        <v>42226.651886574073</v>
      </c>
      <c r="S3078" s="14">
        <f t="shared" si="146"/>
        <v>42286.651886574073</v>
      </c>
    </row>
    <row r="3079" spans="1:19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8307</v>
      </c>
      <c r="P3079" t="s">
        <v>8309</v>
      </c>
      <c r="Q3079">
        <f t="shared" si="144"/>
        <v>52.5</v>
      </c>
      <c r="R3079" s="14">
        <f t="shared" si="145"/>
        <v>42766.956921296296</v>
      </c>
      <c r="S3079" s="14">
        <f t="shared" si="146"/>
        <v>42796.956921296296</v>
      </c>
    </row>
    <row r="3080" spans="1:19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8307</v>
      </c>
      <c r="P3080" t="s">
        <v>8309</v>
      </c>
      <c r="Q3080">
        <f t="shared" si="144"/>
        <v>23.67</v>
      </c>
      <c r="R3080" s="14">
        <f t="shared" si="145"/>
        <v>42031.138831018514</v>
      </c>
      <c r="S3080" s="14">
        <f t="shared" si="146"/>
        <v>42061.138831018514</v>
      </c>
    </row>
    <row r="3081" spans="1:19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8307</v>
      </c>
      <c r="P3081" t="s">
        <v>8309</v>
      </c>
      <c r="Q3081">
        <f t="shared" si="144"/>
        <v>415.78</v>
      </c>
      <c r="R3081" s="14">
        <f t="shared" si="145"/>
        <v>42055.713368055556</v>
      </c>
      <c r="S3081" s="14">
        <f t="shared" si="146"/>
        <v>42085.671701388885</v>
      </c>
    </row>
    <row r="3082" spans="1:19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8307</v>
      </c>
      <c r="P3082" t="s">
        <v>8309</v>
      </c>
      <c r="Q3082">
        <f t="shared" si="144"/>
        <v>53.71</v>
      </c>
      <c r="R3082" s="14">
        <f t="shared" si="145"/>
        <v>41940.028287037036</v>
      </c>
      <c r="S3082" s="14">
        <f t="shared" si="146"/>
        <v>42000.0699537037</v>
      </c>
    </row>
    <row r="3083" spans="1:19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8307</v>
      </c>
      <c r="P3083" t="s">
        <v>8309</v>
      </c>
      <c r="Q3083">
        <f t="shared" si="144"/>
        <v>420.6</v>
      </c>
      <c r="R3083" s="14">
        <f t="shared" si="145"/>
        <v>42237.181608796294</v>
      </c>
      <c r="S3083" s="14">
        <f t="shared" si="146"/>
        <v>42267.181608796294</v>
      </c>
    </row>
    <row r="3084" spans="1:19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8307</v>
      </c>
      <c r="P3084" t="s">
        <v>8309</v>
      </c>
      <c r="Q3084">
        <f t="shared" si="144"/>
        <v>0</v>
      </c>
      <c r="R3084" s="14">
        <f t="shared" si="145"/>
        <v>42293.922986111109</v>
      </c>
      <c r="S3084" s="14">
        <f t="shared" si="146"/>
        <v>42323.96465277778</v>
      </c>
    </row>
    <row r="3085" spans="1:19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8307</v>
      </c>
      <c r="P3085" t="s">
        <v>8309</v>
      </c>
      <c r="Q3085">
        <f t="shared" si="144"/>
        <v>18.670000000000002</v>
      </c>
      <c r="R3085" s="14">
        <f t="shared" si="145"/>
        <v>41853.563402777778</v>
      </c>
      <c r="S3085" s="14">
        <f t="shared" si="146"/>
        <v>41883.208333333336</v>
      </c>
    </row>
    <row r="3086" spans="1:19" ht="58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8307</v>
      </c>
      <c r="P3086" t="s">
        <v>8309</v>
      </c>
      <c r="Q3086">
        <f t="shared" si="144"/>
        <v>78.33</v>
      </c>
      <c r="R3086" s="14">
        <f t="shared" si="145"/>
        <v>42100.723738425921</v>
      </c>
      <c r="S3086" s="14">
        <f t="shared" si="146"/>
        <v>42129.783333333333</v>
      </c>
    </row>
    <row r="3087" spans="1:19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8307</v>
      </c>
      <c r="P3087" t="s">
        <v>8309</v>
      </c>
      <c r="Q3087">
        <f t="shared" si="144"/>
        <v>67.78</v>
      </c>
      <c r="R3087" s="14">
        <f t="shared" si="145"/>
        <v>42246.883784722217</v>
      </c>
      <c r="S3087" s="14">
        <f t="shared" si="146"/>
        <v>42276.883784722217</v>
      </c>
    </row>
    <row r="3088" spans="1:19" ht="58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8307</v>
      </c>
      <c r="P3088" t="s">
        <v>8309</v>
      </c>
      <c r="Q3088">
        <f t="shared" si="144"/>
        <v>16.670000000000002</v>
      </c>
      <c r="R3088" s="14">
        <f t="shared" si="145"/>
        <v>42173.67082175926</v>
      </c>
      <c r="S3088" s="14">
        <f t="shared" si="146"/>
        <v>42233.67082175926</v>
      </c>
    </row>
    <row r="3089" spans="1:19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8307</v>
      </c>
      <c r="P3089" t="s">
        <v>8309</v>
      </c>
      <c r="Q3089">
        <f t="shared" si="144"/>
        <v>62.5</v>
      </c>
      <c r="R3089" s="14">
        <f t="shared" si="145"/>
        <v>42665.150347222225</v>
      </c>
      <c r="S3089" s="14">
        <f t="shared" si="146"/>
        <v>42725.192013888889</v>
      </c>
    </row>
    <row r="3090" spans="1:19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8307</v>
      </c>
      <c r="P3090" t="s">
        <v>8309</v>
      </c>
      <c r="Q3090">
        <f t="shared" si="144"/>
        <v>42</v>
      </c>
      <c r="R3090" s="14">
        <f t="shared" si="145"/>
        <v>41981.57230324074</v>
      </c>
      <c r="S3090" s="14">
        <f t="shared" si="146"/>
        <v>42012.570138888885</v>
      </c>
    </row>
    <row r="3091" spans="1:19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8307</v>
      </c>
      <c r="P3091" t="s">
        <v>8309</v>
      </c>
      <c r="Q3091">
        <f t="shared" si="144"/>
        <v>130.09</v>
      </c>
      <c r="R3091" s="14">
        <f t="shared" si="145"/>
        <v>42528.542627314819</v>
      </c>
      <c r="S3091" s="14">
        <f t="shared" si="146"/>
        <v>42560.082638888889</v>
      </c>
    </row>
    <row r="3092" spans="1:19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8307</v>
      </c>
      <c r="P3092" t="s">
        <v>8309</v>
      </c>
      <c r="Q3092">
        <f t="shared" si="144"/>
        <v>1270.22</v>
      </c>
      <c r="R3092" s="14">
        <f t="shared" si="145"/>
        <v>42065.818807870368</v>
      </c>
      <c r="S3092" s="14">
        <f t="shared" si="146"/>
        <v>42125.777141203704</v>
      </c>
    </row>
    <row r="3093" spans="1:19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8307</v>
      </c>
      <c r="P3093" t="s">
        <v>8309</v>
      </c>
      <c r="Q3093">
        <f t="shared" si="144"/>
        <v>88.44</v>
      </c>
      <c r="R3093" s="14">
        <f t="shared" si="145"/>
        <v>42566.948414351849</v>
      </c>
      <c r="S3093" s="14">
        <f t="shared" si="146"/>
        <v>42596.948414351849</v>
      </c>
    </row>
    <row r="3094" spans="1:19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8307</v>
      </c>
      <c r="P3094" t="s">
        <v>8309</v>
      </c>
      <c r="Q3094">
        <f t="shared" si="144"/>
        <v>56.34</v>
      </c>
      <c r="R3094" s="14">
        <f t="shared" si="145"/>
        <v>42255.619351851856</v>
      </c>
      <c r="S3094" s="14">
        <f t="shared" si="146"/>
        <v>42292.916666666672</v>
      </c>
    </row>
    <row r="3095" spans="1:19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8307</v>
      </c>
      <c r="P3095" t="s">
        <v>8309</v>
      </c>
      <c r="Q3095">
        <f t="shared" si="144"/>
        <v>53.53</v>
      </c>
      <c r="R3095" s="14">
        <f t="shared" si="145"/>
        <v>41760.909039351849</v>
      </c>
      <c r="S3095" s="14">
        <f t="shared" si="146"/>
        <v>41791.165972222225</v>
      </c>
    </row>
    <row r="3096" spans="1:19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8307</v>
      </c>
      <c r="P3096" t="s">
        <v>8309</v>
      </c>
      <c r="Q3096">
        <f t="shared" si="144"/>
        <v>25</v>
      </c>
      <c r="R3096" s="14">
        <f t="shared" si="145"/>
        <v>42207.795787037037</v>
      </c>
      <c r="S3096" s="14">
        <f t="shared" si="146"/>
        <v>42267.795787037037</v>
      </c>
    </row>
    <row r="3097" spans="1:19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8307</v>
      </c>
      <c r="P3097" t="s">
        <v>8309</v>
      </c>
      <c r="Q3097">
        <f t="shared" si="144"/>
        <v>50</v>
      </c>
      <c r="R3097" s="14">
        <f t="shared" si="145"/>
        <v>42523.025231481486</v>
      </c>
      <c r="S3097" s="14">
        <f t="shared" si="146"/>
        <v>42583.025231481486</v>
      </c>
    </row>
    <row r="3098" spans="1:19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8307</v>
      </c>
      <c r="P3098" t="s">
        <v>8309</v>
      </c>
      <c r="Q3098">
        <f t="shared" si="144"/>
        <v>56.79</v>
      </c>
      <c r="R3098" s="14">
        <f t="shared" si="145"/>
        <v>42114.825532407413</v>
      </c>
      <c r="S3098" s="14">
        <f t="shared" si="146"/>
        <v>42144.825532407413</v>
      </c>
    </row>
    <row r="3099" spans="1:19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8307</v>
      </c>
      <c r="P3099" t="s">
        <v>8309</v>
      </c>
      <c r="Q3099">
        <f t="shared" si="144"/>
        <v>40.83</v>
      </c>
      <c r="R3099" s="14">
        <f t="shared" si="145"/>
        <v>42629.503483796296</v>
      </c>
      <c r="S3099" s="14">
        <f t="shared" si="146"/>
        <v>42650.583333333328</v>
      </c>
    </row>
    <row r="3100" spans="1:19" ht="58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8307</v>
      </c>
      <c r="P3100" t="s">
        <v>8309</v>
      </c>
      <c r="Q3100">
        <f t="shared" si="144"/>
        <v>65.11</v>
      </c>
      <c r="R3100" s="14">
        <f t="shared" si="145"/>
        <v>42359.792233796295</v>
      </c>
      <c r="S3100" s="14">
        <f t="shared" si="146"/>
        <v>42408.01180555555</v>
      </c>
    </row>
    <row r="3101" spans="1:19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8307</v>
      </c>
      <c r="P3101" t="s">
        <v>8309</v>
      </c>
      <c r="Q3101">
        <f t="shared" si="144"/>
        <v>55.6</v>
      </c>
      <c r="R3101" s="14">
        <f t="shared" si="145"/>
        <v>42382.189710648148</v>
      </c>
      <c r="S3101" s="14">
        <f t="shared" si="146"/>
        <v>42412.189710648148</v>
      </c>
    </row>
    <row r="3102" spans="1:19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8307</v>
      </c>
      <c r="P3102" t="s">
        <v>8309</v>
      </c>
      <c r="Q3102">
        <f t="shared" si="144"/>
        <v>140.54</v>
      </c>
      <c r="R3102" s="14">
        <f t="shared" si="145"/>
        <v>41902.622395833336</v>
      </c>
      <c r="S3102" s="14">
        <f t="shared" si="146"/>
        <v>41932.622395833336</v>
      </c>
    </row>
    <row r="3103" spans="1:19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8307</v>
      </c>
      <c r="P3103" t="s">
        <v>8309</v>
      </c>
      <c r="Q3103">
        <f t="shared" si="144"/>
        <v>25</v>
      </c>
      <c r="R3103" s="14">
        <f t="shared" si="145"/>
        <v>42171.383530092593</v>
      </c>
      <c r="S3103" s="14">
        <f t="shared" si="146"/>
        <v>42201.330555555556</v>
      </c>
    </row>
    <row r="3104" spans="1:19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8307</v>
      </c>
      <c r="P3104" t="s">
        <v>8309</v>
      </c>
      <c r="Q3104">
        <f t="shared" si="144"/>
        <v>69.53</v>
      </c>
      <c r="R3104" s="14">
        <f t="shared" si="145"/>
        <v>42555.340486111112</v>
      </c>
      <c r="S3104" s="14">
        <f t="shared" si="146"/>
        <v>42605.340486111112</v>
      </c>
    </row>
    <row r="3105" spans="1:19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8307</v>
      </c>
      <c r="P3105" t="s">
        <v>8309</v>
      </c>
      <c r="Q3105">
        <f t="shared" si="144"/>
        <v>5.5</v>
      </c>
      <c r="R3105" s="14">
        <f t="shared" si="145"/>
        <v>42107.156319444446</v>
      </c>
      <c r="S3105" s="14">
        <f t="shared" si="146"/>
        <v>42167.156319444446</v>
      </c>
    </row>
    <row r="3106" spans="1:19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8307</v>
      </c>
      <c r="P3106" t="s">
        <v>8309</v>
      </c>
      <c r="Q3106">
        <f t="shared" si="144"/>
        <v>237</v>
      </c>
      <c r="R3106" s="14">
        <f t="shared" si="145"/>
        <v>42006.908692129626</v>
      </c>
      <c r="S3106" s="14">
        <f t="shared" si="146"/>
        <v>42038.083333333328</v>
      </c>
    </row>
    <row r="3107" spans="1:19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8307</v>
      </c>
      <c r="P3107" t="s">
        <v>8309</v>
      </c>
      <c r="Q3107">
        <f t="shared" si="144"/>
        <v>79.87</v>
      </c>
      <c r="R3107" s="14">
        <f t="shared" si="145"/>
        <v>41876.718935185185</v>
      </c>
      <c r="S3107" s="14">
        <f t="shared" si="146"/>
        <v>41931.208333333336</v>
      </c>
    </row>
    <row r="3108" spans="1:19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8307</v>
      </c>
      <c r="P3108" t="s">
        <v>8309</v>
      </c>
      <c r="Q3108">
        <f t="shared" si="144"/>
        <v>10.25</v>
      </c>
      <c r="R3108" s="14">
        <f t="shared" si="145"/>
        <v>42241.429120370376</v>
      </c>
      <c r="S3108" s="14">
        <f t="shared" si="146"/>
        <v>42263.916666666672</v>
      </c>
    </row>
    <row r="3109" spans="1:19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8307</v>
      </c>
      <c r="P3109" t="s">
        <v>8309</v>
      </c>
      <c r="Q3109">
        <f t="shared" si="144"/>
        <v>272.58999999999997</v>
      </c>
      <c r="R3109" s="14">
        <f t="shared" si="145"/>
        <v>42128.814247685179</v>
      </c>
      <c r="S3109" s="14">
        <f t="shared" si="146"/>
        <v>42135.814247685179</v>
      </c>
    </row>
    <row r="3110" spans="1:19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8307</v>
      </c>
      <c r="P3110" t="s">
        <v>8309</v>
      </c>
      <c r="Q3110">
        <f t="shared" si="144"/>
        <v>13</v>
      </c>
      <c r="R3110" s="14">
        <f t="shared" si="145"/>
        <v>42062.680486111116</v>
      </c>
      <c r="S3110" s="14">
        <f t="shared" si="146"/>
        <v>42122.638819444444</v>
      </c>
    </row>
    <row r="3111" spans="1:19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8307</v>
      </c>
      <c r="P3111" t="s">
        <v>8309</v>
      </c>
      <c r="Q3111">
        <f t="shared" si="144"/>
        <v>58.18</v>
      </c>
      <c r="R3111" s="14">
        <f t="shared" si="145"/>
        <v>41844.125115740739</v>
      </c>
      <c r="S3111" s="14">
        <f t="shared" si="146"/>
        <v>41879.125115740739</v>
      </c>
    </row>
    <row r="3112" spans="1:19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8307</v>
      </c>
      <c r="P3112" t="s">
        <v>8309</v>
      </c>
      <c r="Q3112">
        <f t="shared" si="144"/>
        <v>10</v>
      </c>
      <c r="R3112" s="14">
        <f t="shared" si="145"/>
        <v>42745.031469907408</v>
      </c>
      <c r="S3112" s="14">
        <f t="shared" si="146"/>
        <v>42785.031469907408</v>
      </c>
    </row>
    <row r="3113" spans="1:19" ht="43.5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8307</v>
      </c>
      <c r="P3113" t="s">
        <v>8309</v>
      </c>
      <c r="Q3113">
        <f t="shared" si="144"/>
        <v>70.11</v>
      </c>
      <c r="R3113" s="14">
        <f t="shared" si="145"/>
        <v>41885.595138888886</v>
      </c>
      <c r="S3113" s="14">
        <f t="shared" si="146"/>
        <v>41916.595138888886</v>
      </c>
    </row>
    <row r="3114" spans="1:19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8307</v>
      </c>
      <c r="P3114" t="s">
        <v>8309</v>
      </c>
      <c r="Q3114">
        <f t="shared" si="144"/>
        <v>57.89</v>
      </c>
      <c r="R3114" s="14">
        <f t="shared" si="145"/>
        <v>42615.121921296297</v>
      </c>
      <c r="S3114" s="14">
        <f t="shared" si="146"/>
        <v>42675.121921296297</v>
      </c>
    </row>
    <row r="3115" spans="1:19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8307</v>
      </c>
      <c r="P3115" t="s">
        <v>8309</v>
      </c>
      <c r="Q3115">
        <f t="shared" si="144"/>
        <v>125.27</v>
      </c>
      <c r="R3115" s="14">
        <f t="shared" si="145"/>
        <v>42081.731273148151</v>
      </c>
      <c r="S3115" s="14">
        <f t="shared" si="146"/>
        <v>42111.731273148151</v>
      </c>
    </row>
    <row r="3116" spans="1:19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8307</v>
      </c>
      <c r="P3116" t="s">
        <v>8309</v>
      </c>
      <c r="Q3116">
        <f t="shared" si="144"/>
        <v>0</v>
      </c>
      <c r="R3116" s="14">
        <f t="shared" si="145"/>
        <v>41843.632523148146</v>
      </c>
      <c r="S3116" s="14">
        <f t="shared" si="146"/>
        <v>41903.632523148146</v>
      </c>
    </row>
    <row r="3117" spans="1:19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8307</v>
      </c>
      <c r="P3117" t="s">
        <v>8309</v>
      </c>
      <c r="Q3117">
        <f t="shared" si="144"/>
        <v>300</v>
      </c>
      <c r="R3117" s="14">
        <f t="shared" si="145"/>
        <v>42496.447071759263</v>
      </c>
      <c r="S3117" s="14">
        <f t="shared" si="146"/>
        <v>42526.447071759263</v>
      </c>
    </row>
    <row r="3118" spans="1:19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8307</v>
      </c>
      <c r="P3118" t="s">
        <v>8309</v>
      </c>
      <c r="Q3118">
        <f t="shared" si="144"/>
        <v>43</v>
      </c>
      <c r="R3118" s="14">
        <f t="shared" si="145"/>
        <v>42081.515335648146</v>
      </c>
      <c r="S3118" s="14">
        <f t="shared" si="146"/>
        <v>42095.515335648146</v>
      </c>
    </row>
    <row r="3119" spans="1:19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8307</v>
      </c>
      <c r="P3119" t="s">
        <v>8309</v>
      </c>
      <c r="Q3119">
        <f t="shared" si="144"/>
        <v>1</v>
      </c>
      <c r="R3119" s="14">
        <f t="shared" si="145"/>
        <v>42509.374537037031</v>
      </c>
      <c r="S3119" s="14">
        <f t="shared" si="146"/>
        <v>42517.55</v>
      </c>
    </row>
    <row r="3120" spans="1:19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8307</v>
      </c>
      <c r="P3120" t="s">
        <v>8309</v>
      </c>
      <c r="Q3120">
        <f t="shared" si="144"/>
        <v>775</v>
      </c>
      <c r="R3120" s="14">
        <f t="shared" si="145"/>
        <v>42534.649571759262</v>
      </c>
      <c r="S3120" s="14">
        <f t="shared" si="146"/>
        <v>42553.649571759262</v>
      </c>
    </row>
    <row r="3121" spans="1:19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8307</v>
      </c>
      <c r="P3121" t="s">
        <v>8309</v>
      </c>
      <c r="Q3121">
        <f t="shared" si="144"/>
        <v>5</v>
      </c>
      <c r="R3121" s="14">
        <f t="shared" si="145"/>
        <v>42060.04550925926</v>
      </c>
      <c r="S3121" s="14">
        <f t="shared" si="146"/>
        <v>42090.003842592589</v>
      </c>
    </row>
    <row r="3122" spans="1:19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8307</v>
      </c>
      <c r="P3122" t="s">
        <v>8309</v>
      </c>
      <c r="Q3122">
        <f t="shared" si="144"/>
        <v>12.8</v>
      </c>
      <c r="R3122" s="14">
        <f t="shared" si="145"/>
        <v>42435.942083333335</v>
      </c>
      <c r="S3122" s="14">
        <f t="shared" si="146"/>
        <v>42495.900416666671</v>
      </c>
    </row>
    <row r="3123" spans="1:19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8307</v>
      </c>
      <c r="P3123" t="s">
        <v>8309</v>
      </c>
      <c r="Q3123">
        <f t="shared" si="144"/>
        <v>10</v>
      </c>
      <c r="R3123" s="14">
        <f t="shared" si="145"/>
        <v>41848.679803240739</v>
      </c>
      <c r="S3123" s="14">
        <f t="shared" si="146"/>
        <v>41908.679803240739</v>
      </c>
    </row>
    <row r="3124" spans="1:19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8307</v>
      </c>
      <c r="P3124" t="s">
        <v>8309</v>
      </c>
      <c r="Q3124">
        <f t="shared" si="144"/>
        <v>58</v>
      </c>
      <c r="R3124" s="14">
        <f t="shared" si="145"/>
        <v>42678.932083333333</v>
      </c>
      <c r="S3124" s="14">
        <f t="shared" si="146"/>
        <v>42683.973750000005</v>
      </c>
    </row>
    <row r="3125" spans="1:19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8307</v>
      </c>
      <c r="P3125" t="s">
        <v>8309</v>
      </c>
      <c r="Q3125">
        <f t="shared" si="144"/>
        <v>244.8</v>
      </c>
      <c r="R3125" s="14">
        <f t="shared" si="145"/>
        <v>42530.993032407408</v>
      </c>
      <c r="S3125" s="14">
        <f t="shared" si="146"/>
        <v>42560.993032407408</v>
      </c>
    </row>
    <row r="3126" spans="1:19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8307</v>
      </c>
      <c r="P3126" t="s">
        <v>8309</v>
      </c>
      <c r="Q3126">
        <f t="shared" si="144"/>
        <v>6.5</v>
      </c>
      <c r="R3126" s="14">
        <f t="shared" si="145"/>
        <v>41977.780104166668</v>
      </c>
      <c r="S3126" s="14">
        <f t="shared" si="146"/>
        <v>42037.780104166668</v>
      </c>
    </row>
    <row r="3127" spans="1:19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8307</v>
      </c>
      <c r="P3127" t="s">
        <v>8309</v>
      </c>
      <c r="Q3127">
        <f t="shared" si="144"/>
        <v>0</v>
      </c>
      <c r="R3127" s="14">
        <f t="shared" si="145"/>
        <v>42346.20685185185</v>
      </c>
      <c r="S3127" s="14">
        <f t="shared" si="146"/>
        <v>42376.20685185185</v>
      </c>
    </row>
    <row r="3128" spans="1:19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8307</v>
      </c>
      <c r="P3128" t="s">
        <v>8309</v>
      </c>
      <c r="Q3128">
        <f t="shared" si="144"/>
        <v>61.18</v>
      </c>
      <c r="R3128" s="14">
        <f t="shared" si="145"/>
        <v>42427.01807870371</v>
      </c>
      <c r="S3128" s="14">
        <f t="shared" si="146"/>
        <v>42456.976412037038</v>
      </c>
    </row>
    <row r="3129" spans="1:19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8307</v>
      </c>
      <c r="P3129" t="s">
        <v>8309</v>
      </c>
      <c r="Q3129">
        <f t="shared" si="144"/>
        <v>0</v>
      </c>
      <c r="R3129" s="14">
        <f t="shared" si="145"/>
        <v>42034.856817129628</v>
      </c>
      <c r="S3129" s="14">
        <f t="shared" si="146"/>
        <v>42064.856817129628</v>
      </c>
    </row>
    <row r="3130" spans="1:19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8307</v>
      </c>
      <c r="P3130" t="s">
        <v>8308</v>
      </c>
      <c r="Q3130">
        <f t="shared" si="144"/>
        <v>139.24</v>
      </c>
      <c r="R3130" s="14">
        <f t="shared" si="145"/>
        <v>42780.825706018513</v>
      </c>
      <c r="S3130" s="14">
        <f t="shared" si="146"/>
        <v>42810.784039351856</v>
      </c>
    </row>
    <row r="3131" spans="1:19" ht="58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8307</v>
      </c>
      <c r="P3131" t="s">
        <v>8308</v>
      </c>
      <c r="Q3131">
        <f t="shared" si="144"/>
        <v>10</v>
      </c>
      <c r="R3131" s="14">
        <f t="shared" si="145"/>
        <v>42803.842812499999</v>
      </c>
      <c r="S3131" s="14">
        <f t="shared" si="146"/>
        <v>42843.801145833335</v>
      </c>
    </row>
    <row r="3132" spans="1:19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8307</v>
      </c>
      <c r="P3132" t="s">
        <v>8308</v>
      </c>
      <c r="Q3132">
        <f t="shared" si="144"/>
        <v>93.75</v>
      </c>
      <c r="R3132" s="14">
        <f t="shared" si="145"/>
        <v>42808.640231481477</v>
      </c>
      <c r="S3132" s="14">
        <f t="shared" si="146"/>
        <v>42839.207638888889</v>
      </c>
    </row>
    <row r="3133" spans="1:19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8307</v>
      </c>
      <c r="P3133" t="s">
        <v>8308</v>
      </c>
      <c r="Q3133">
        <f t="shared" si="144"/>
        <v>53.75</v>
      </c>
      <c r="R3133" s="14">
        <f t="shared" si="145"/>
        <v>42803.579224537039</v>
      </c>
      <c r="S3133" s="14">
        <f t="shared" si="146"/>
        <v>42833.537557870368</v>
      </c>
    </row>
    <row r="3134" spans="1:19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8307</v>
      </c>
      <c r="P3134" t="s">
        <v>8308</v>
      </c>
      <c r="Q3134">
        <f t="shared" si="144"/>
        <v>10</v>
      </c>
      <c r="R3134" s="14">
        <f t="shared" si="145"/>
        <v>42786.350231481483</v>
      </c>
      <c r="S3134" s="14">
        <f t="shared" si="146"/>
        <v>42846.308564814812</v>
      </c>
    </row>
    <row r="3135" spans="1:19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8307</v>
      </c>
      <c r="P3135" t="s">
        <v>8308</v>
      </c>
      <c r="Q3135">
        <f t="shared" si="144"/>
        <v>33.75</v>
      </c>
      <c r="R3135" s="14">
        <f t="shared" si="145"/>
        <v>42788.565208333333</v>
      </c>
      <c r="S3135" s="14">
        <f t="shared" si="146"/>
        <v>42818.523541666669</v>
      </c>
    </row>
    <row r="3136" spans="1:19" ht="58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8307</v>
      </c>
      <c r="P3136" t="s">
        <v>8308</v>
      </c>
      <c r="Q3136">
        <f t="shared" si="144"/>
        <v>18.75</v>
      </c>
      <c r="R3136" s="14">
        <f t="shared" si="145"/>
        <v>42800.720127314817</v>
      </c>
      <c r="S3136" s="14">
        <f t="shared" si="146"/>
        <v>42821.678460648152</v>
      </c>
    </row>
    <row r="3137" spans="1:19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8307</v>
      </c>
      <c r="P3137" t="s">
        <v>8308</v>
      </c>
      <c r="Q3137">
        <f t="shared" si="144"/>
        <v>23.14</v>
      </c>
      <c r="R3137" s="14">
        <f t="shared" si="145"/>
        <v>42807.151863425926</v>
      </c>
      <c r="S3137" s="14">
        <f t="shared" si="146"/>
        <v>42829.151863425926</v>
      </c>
    </row>
    <row r="3138" spans="1:19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8307</v>
      </c>
      <c r="P3138" t="s">
        <v>8308</v>
      </c>
      <c r="Q3138">
        <f t="shared" si="144"/>
        <v>29.05</v>
      </c>
      <c r="R3138" s="14">
        <f t="shared" si="145"/>
        <v>42789.462430555555</v>
      </c>
      <c r="S3138" s="14">
        <f t="shared" si="146"/>
        <v>42825.957638888889</v>
      </c>
    </row>
    <row r="3139" spans="1:19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8307</v>
      </c>
      <c r="P3139" t="s">
        <v>8308</v>
      </c>
      <c r="Q3139">
        <f t="shared" ref="Q3139:Q3202" si="147">IFERROR(ROUND(E3139/L3139,2),0)</f>
        <v>50</v>
      </c>
      <c r="R3139" s="14">
        <f t="shared" ref="R3139:R3202" si="148">(((J3139/60)/60)/24)+DATE(1970,1,1)</f>
        <v>42807.885057870371</v>
      </c>
      <c r="S3139" s="14">
        <f t="shared" ref="S3139:S3202" si="149">(((I3139/60)/60)/24)+DATE(1970,1,1)</f>
        <v>42858.8</v>
      </c>
    </row>
    <row r="3140" spans="1:19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8307</v>
      </c>
      <c r="P3140" t="s">
        <v>8308</v>
      </c>
      <c r="Q3140">
        <f t="shared" si="147"/>
        <v>0</v>
      </c>
      <c r="R3140" s="14">
        <f t="shared" si="148"/>
        <v>42809.645914351851</v>
      </c>
      <c r="S3140" s="14">
        <f t="shared" si="149"/>
        <v>42828.645914351851</v>
      </c>
    </row>
    <row r="3141" spans="1:19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8307</v>
      </c>
      <c r="P3141" t="s">
        <v>8308</v>
      </c>
      <c r="Q3141">
        <f t="shared" si="147"/>
        <v>450</v>
      </c>
      <c r="R3141" s="14">
        <f t="shared" si="148"/>
        <v>42785.270370370374</v>
      </c>
      <c r="S3141" s="14">
        <f t="shared" si="149"/>
        <v>42819.189583333333</v>
      </c>
    </row>
    <row r="3142" spans="1:19" ht="58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8307</v>
      </c>
      <c r="P3142" t="s">
        <v>8308</v>
      </c>
      <c r="Q3142">
        <f t="shared" si="147"/>
        <v>24</v>
      </c>
      <c r="R3142" s="14">
        <f t="shared" si="148"/>
        <v>42802.718784722223</v>
      </c>
      <c r="S3142" s="14">
        <f t="shared" si="149"/>
        <v>42832.677118055552</v>
      </c>
    </row>
    <row r="3143" spans="1:19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8307</v>
      </c>
      <c r="P3143" t="s">
        <v>8308</v>
      </c>
      <c r="Q3143">
        <f t="shared" si="147"/>
        <v>32.25</v>
      </c>
      <c r="R3143" s="14">
        <f t="shared" si="148"/>
        <v>42800.753333333334</v>
      </c>
      <c r="S3143" s="14">
        <f t="shared" si="149"/>
        <v>42841.833333333328</v>
      </c>
    </row>
    <row r="3144" spans="1:19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8307</v>
      </c>
      <c r="P3144" t="s">
        <v>8308</v>
      </c>
      <c r="Q3144">
        <f t="shared" si="147"/>
        <v>15</v>
      </c>
      <c r="R3144" s="14">
        <f t="shared" si="148"/>
        <v>42783.513182870374</v>
      </c>
      <c r="S3144" s="14">
        <f t="shared" si="149"/>
        <v>42813.471516203703</v>
      </c>
    </row>
    <row r="3145" spans="1:19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8307</v>
      </c>
      <c r="P3145" t="s">
        <v>8308</v>
      </c>
      <c r="Q3145">
        <f t="shared" si="147"/>
        <v>0</v>
      </c>
      <c r="R3145" s="14">
        <f t="shared" si="148"/>
        <v>42808.358287037037</v>
      </c>
      <c r="S3145" s="14">
        <f t="shared" si="149"/>
        <v>42834.358287037037</v>
      </c>
    </row>
    <row r="3146" spans="1:19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8307</v>
      </c>
      <c r="P3146" t="s">
        <v>8308</v>
      </c>
      <c r="Q3146">
        <f t="shared" si="147"/>
        <v>251.33</v>
      </c>
      <c r="R3146" s="14">
        <f t="shared" si="148"/>
        <v>42796.538275462968</v>
      </c>
      <c r="S3146" s="14">
        <f t="shared" si="149"/>
        <v>42813.25</v>
      </c>
    </row>
    <row r="3147" spans="1:19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8307</v>
      </c>
      <c r="P3147" t="s">
        <v>8308</v>
      </c>
      <c r="Q3147">
        <f t="shared" si="147"/>
        <v>0</v>
      </c>
      <c r="R3147" s="14">
        <f t="shared" si="148"/>
        <v>42762.040902777779</v>
      </c>
      <c r="S3147" s="14">
        <f t="shared" si="149"/>
        <v>42821.999236111107</v>
      </c>
    </row>
    <row r="3148" spans="1:19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8307</v>
      </c>
      <c r="P3148" t="s">
        <v>8308</v>
      </c>
      <c r="Q3148">
        <f t="shared" si="147"/>
        <v>437.5</v>
      </c>
      <c r="R3148" s="14">
        <f t="shared" si="148"/>
        <v>42796.682476851856</v>
      </c>
      <c r="S3148" s="14">
        <f t="shared" si="149"/>
        <v>42841.640810185185</v>
      </c>
    </row>
    <row r="3149" spans="1:19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8307</v>
      </c>
      <c r="P3149" t="s">
        <v>8308</v>
      </c>
      <c r="Q3149">
        <f t="shared" si="147"/>
        <v>110.35</v>
      </c>
      <c r="R3149" s="14">
        <f t="shared" si="148"/>
        <v>41909.969386574077</v>
      </c>
      <c r="S3149" s="14">
        <f t="shared" si="149"/>
        <v>41950.011053240742</v>
      </c>
    </row>
    <row r="3150" spans="1:19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8307</v>
      </c>
      <c r="P3150" t="s">
        <v>8308</v>
      </c>
      <c r="Q3150">
        <f t="shared" si="147"/>
        <v>41.42</v>
      </c>
      <c r="R3150" s="14">
        <f t="shared" si="148"/>
        <v>41891.665324074071</v>
      </c>
      <c r="S3150" s="14">
        <f t="shared" si="149"/>
        <v>41913.166666666664</v>
      </c>
    </row>
    <row r="3151" spans="1:19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8307</v>
      </c>
      <c r="P3151" t="s">
        <v>8308</v>
      </c>
      <c r="Q3151">
        <f t="shared" si="147"/>
        <v>52</v>
      </c>
      <c r="R3151" s="14">
        <f t="shared" si="148"/>
        <v>41226.017361111109</v>
      </c>
      <c r="S3151" s="14">
        <f t="shared" si="149"/>
        <v>41250.083333333336</v>
      </c>
    </row>
    <row r="3152" spans="1:19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8307</v>
      </c>
      <c r="P3152" t="s">
        <v>8308</v>
      </c>
      <c r="Q3152">
        <f t="shared" si="147"/>
        <v>33.99</v>
      </c>
      <c r="R3152" s="14">
        <f t="shared" si="148"/>
        <v>40478.263923611114</v>
      </c>
      <c r="S3152" s="14">
        <f t="shared" si="149"/>
        <v>40568.166666666664</v>
      </c>
    </row>
    <row r="3153" spans="1:19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8307</v>
      </c>
      <c r="P3153" t="s">
        <v>8308</v>
      </c>
      <c r="Q3153">
        <f t="shared" si="147"/>
        <v>103.35</v>
      </c>
      <c r="R3153" s="14">
        <f t="shared" si="148"/>
        <v>41862.83997685185</v>
      </c>
      <c r="S3153" s="14">
        <f t="shared" si="149"/>
        <v>41892.83997685185</v>
      </c>
    </row>
    <row r="3154" spans="1:19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8307</v>
      </c>
      <c r="P3154" t="s">
        <v>8308</v>
      </c>
      <c r="Q3154">
        <f t="shared" si="147"/>
        <v>34.79</v>
      </c>
      <c r="R3154" s="14">
        <f t="shared" si="148"/>
        <v>41550.867673611108</v>
      </c>
      <c r="S3154" s="14">
        <f t="shared" si="149"/>
        <v>41580.867673611108</v>
      </c>
    </row>
    <row r="3155" spans="1:19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8307</v>
      </c>
      <c r="P3155" t="s">
        <v>8308</v>
      </c>
      <c r="Q3155">
        <f t="shared" si="147"/>
        <v>41.77</v>
      </c>
      <c r="R3155" s="14">
        <f t="shared" si="148"/>
        <v>40633.154363425929</v>
      </c>
      <c r="S3155" s="14">
        <f t="shared" si="149"/>
        <v>40664.207638888889</v>
      </c>
    </row>
    <row r="3156" spans="1:19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8307</v>
      </c>
      <c r="P3156" t="s">
        <v>8308</v>
      </c>
      <c r="Q3156">
        <f t="shared" si="147"/>
        <v>64.27</v>
      </c>
      <c r="R3156" s="14">
        <f t="shared" si="148"/>
        <v>40970.875671296293</v>
      </c>
      <c r="S3156" s="14">
        <f t="shared" si="149"/>
        <v>41000.834004629629</v>
      </c>
    </row>
    <row r="3157" spans="1:19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8307</v>
      </c>
      <c r="P3157" t="s">
        <v>8308</v>
      </c>
      <c r="Q3157">
        <f t="shared" si="147"/>
        <v>31.21</v>
      </c>
      <c r="R3157" s="14">
        <f t="shared" si="148"/>
        <v>41233.499131944445</v>
      </c>
      <c r="S3157" s="14">
        <f t="shared" si="149"/>
        <v>41263.499131944445</v>
      </c>
    </row>
    <row r="3158" spans="1:19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8307</v>
      </c>
      <c r="P3158" t="s">
        <v>8308</v>
      </c>
      <c r="Q3158">
        <f t="shared" si="147"/>
        <v>62.92</v>
      </c>
      <c r="R3158" s="14">
        <f t="shared" si="148"/>
        <v>41026.953055555554</v>
      </c>
      <c r="S3158" s="14">
        <f t="shared" si="149"/>
        <v>41061.953055555554</v>
      </c>
    </row>
    <row r="3159" spans="1:19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8307</v>
      </c>
      <c r="P3159" t="s">
        <v>8308</v>
      </c>
      <c r="Q3159">
        <f t="shared" si="147"/>
        <v>98.54</v>
      </c>
      <c r="R3159" s="14">
        <f t="shared" si="148"/>
        <v>41829.788252314815</v>
      </c>
      <c r="S3159" s="14">
        <f t="shared" si="149"/>
        <v>41839.208333333336</v>
      </c>
    </row>
    <row r="3160" spans="1:19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8307</v>
      </c>
      <c r="P3160" t="s">
        <v>8308</v>
      </c>
      <c r="Q3160">
        <f t="shared" si="147"/>
        <v>82.61</v>
      </c>
      <c r="R3160" s="14">
        <f t="shared" si="148"/>
        <v>41447.839722222219</v>
      </c>
      <c r="S3160" s="14">
        <f t="shared" si="149"/>
        <v>41477.839722222219</v>
      </c>
    </row>
    <row r="3161" spans="1:19" ht="43.5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8307</v>
      </c>
      <c r="P3161" t="s">
        <v>8308</v>
      </c>
      <c r="Q3161">
        <f t="shared" si="147"/>
        <v>38.5</v>
      </c>
      <c r="R3161" s="14">
        <f t="shared" si="148"/>
        <v>40884.066678240742</v>
      </c>
      <c r="S3161" s="14">
        <f t="shared" si="149"/>
        <v>40926.958333333336</v>
      </c>
    </row>
    <row r="3162" spans="1:19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8307</v>
      </c>
      <c r="P3162" t="s">
        <v>8308</v>
      </c>
      <c r="Q3162">
        <f t="shared" si="147"/>
        <v>80.16</v>
      </c>
      <c r="R3162" s="14">
        <f t="shared" si="148"/>
        <v>41841.26489583333</v>
      </c>
      <c r="S3162" s="14">
        <f t="shared" si="149"/>
        <v>41864.207638888889</v>
      </c>
    </row>
    <row r="3163" spans="1:19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8307</v>
      </c>
      <c r="P3163" t="s">
        <v>8308</v>
      </c>
      <c r="Q3163">
        <f t="shared" si="147"/>
        <v>28.41</v>
      </c>
      <c r="R3163" s="14">
        <f t="shared" si="148"/>
        <v>41897.536134259259</v>
      </c>
      <c r="S3163" s="14">
        <f t="shared" si="149"/>
        <v>41927.536134259259</v>
      </c>
    </row>
    <row r="3164" spans="1:19" ht="58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8307</v>
      </c>
      <c r="P3164" t="s">
        <v>8308</v>
      </c>
      <c r="Q3164">
        <f t="shared" si="147"/>
        <v>80.73</v>
      </c>
      <c r="R3164" s="14">
        <f t="shared" si="148"/>
        <v>41799.685902777775</v>
      </c>
      <c r="S3164" s="14">
        <f t="shared" si="149"/>
        <v>41827.083333333336</v>
      </c>
    </row>
    <row r="3165" spans="1:19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8307</v>
      </c>
      <c r="P3165" t="s">
        <v>8308</v>
      </c>
      <c r="Q3165">
        <f t="shared" si="147"/>
        <v>200.69</v>
      </c>
      <c r="R3165" s="14">
        <f t="shared" si="148"/>
        <v>41775.753761574073</v>
      </c>
      <c r="S3165" s="14">
        <f t="shared" si="149"/>
        <v>41805.753761574073</v>
      </c>
    </row>
    <row r="3166" spans="1:19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8307</v>
      </c>
      <c r="P3166" t="s">
        <v>8308</v>
      </c>
      <c r="Q3166">
        <f t="shared" si="147"/>
        <v>37.590000000000003</v>
      </c>
      <c r="R3166" s="14">
        <f t="shared" si="148"/>
        <v>41766.80572916667</v>
      </c>
      <c r="S3166" s="14">
        <f t="shared" si="149"/>
        <v>41799.80572916667</v>
      </c>
    </row>
    <row r="3167" spans="1:19" ht="58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8307</v>
      </c>
      <c r="P3167" t="s">
        <v>8308</v>
      </c>
      <c r="Q3167">
        <f t="shared" si="147"/>
        <v>58.1</v>
      </c>
      <c r="R3167" s="14">
        <f t="shared" si="148"/>
        <v>40644.159259259257</v>
      </c>
      <c r="S3167" s="14">
        <f t="shared" si="149"/>
        <v>40666.165972222225</v>
      </c>
    </row>
    <row r="3168" spans="1:19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8307</v>
      </c>
      <c r="P3168" t="s">
        <v>8308</v>
      </c>
      <c r="Q3168">
        <f t="shared" si="147"/>
        <v>60.3</v>
      </c>
      <c r="R3168" s="14">
        <f t="shared" si="148"/>
        <v>41940.69158564815</v>
      </c>
      <c r="S3168" s="14">
        <f t="shared" si="149"/>
        <v>41969.332638888889</v>
      </c>
    </row>
    <row r="3169" spans="1:19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8307</v>
      </c>
      <c r="P3169" t="s">
        <v>8308</v>
      </c>
      <c r="Q3169">
        <f t="shared" si="147"/>
        <v>63.36</v>
      </c>
      <c r="R3169" s="14">
        <f t="shared" si="148"/>
        <v>41839.175706018519</v>
      </c>
      <c r="S3169" s="14">
        <f t="shared" si="149"/>
        <v>41853.175706018519</v>
      </c>
    </row>
    <row r="3170" spans="1:19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8307</v>
      </c>
      <c r="P3170" t="s">
        <v>8308</v>
      </c>
      <c r="Q3170">
        <f t="shared" si="147"/>
        <v>50.9</v>
      </c>
      <c r="R3170" s="14">
        <f t="shared" si="148"/>
        <v>41772.105937500004</v>
      </c>
      <c r="S3170" s="14">
        <f t="shared" si="149"/>
        <v>41803.916666666664</v>
      </c>
    </row>
    <row r="3171" spans="1:19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8307</v>
      </c>
      <c r="P3171" t="s">
        <v>8308</v>
      </c>
      <c r="Q3171">
        <f t="shared" si="147"/>
        <v>100.5</v>
      </c>
      <c r="R3171" s="14">
        <f t="shared" si="148"/>
        <v>41591.737974537034</v>
      </c>
      <c r="S3171" s="14">
        <f t="shared" si="149"/>
        <v>41621.207638888889</v>
      </c>
    </row>
    <row r="3172" spans="1:19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8307</v>
      </c>
      <c r="P3172" t="s">
        <v>8308</v>
      </c>
      <c r="Q3172">
        <f t="shared" si="147"/>
        <v>31.62</v>
      </c>
      <c r="R3172" s="14">
        <f t="shared" si="148"/>
        <v>41789.080370370371</v>
      </c>
      <c r="S3172" s="14">
        <f t="shared" si="149"/>
        <v>41822.166666666664</v>
      </c>
    </row>
    <row r="3173" spans="1:19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8307</v>
      </c>
      <c r="P3173" t="s">
        <v>8308</v>
      </c>
      <c r="Q3173">
        <f t="shared" si="147"/>
        <v>65.099999999999994</v>
      </c>
      <c r="R3173" s="14">
        <f t="shared" si="148"/>
        <v>42466.608310185184</v>
      </c>
      <c r="S3173" s="14">
        <f t="shared" si="149"/>
        <v>42496.608310185184</v>
      </c>
    </row>
    <row r="3174" spans="1:19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8307</v>
      </c>
      <c r="P3174" t="s">
        <v>8308</v>
      </c>
      <c r="Q3174">
        <f t="shared" si="147"/>
        <v>79.31</v>
      </c>
      <c r="R3174" s="14">
        <f t="shared" si="148"/>
        <v>40923.729953703703</v>
      </c>
      <c r="S3174" s="14">
        <f t="shared" si="149"/>
        <v>40953.729953703703</v>
      </c>
    </row>
    <row r="3175" spans="1:19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8307</v>
      </c>
      <c r="P3175" t="s">
        <v>8308</v>
      </c>
      <c r="Q3175">
        <f t="shared" si="147"/>
        <v>139.19</v>
      </c>
      <c r="R3175" s="14">
        <f t="shared" si="148"/>
        <v>41878.878379629627</v>
      </c>
      <c r="S3175" s="14">
        <f t="shared" si="149"/>
        <v>41908.878379629627</v>
      </c>
    </row>
    <row r="3176" spans="1:19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8307</v>
      </c>
      <c r="P3176" t="s">
        <v>8308</v>
      </c>
      <c r="Q3176">
        <f t="shared" si="147"/>
        <v>131.91</v>
      </c>
      <c r="R3176" s="14">
        <f t="shared" si="148"/>
        <v>41862.864675925928</v>
      </c>
      <c r="S3176" s="14">
        <f t="shared" si="149"/>
        <v>41876.864675925928</v>
      </c>
    </row>
    <row r="3177" spans="1:19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8307</v>
      </c>
      <c r="P3177" t="s">
        <v>8308</v>
      </c>
      <c r="Q3177">
        <f t="shared" si="147"/>
        <v>91.3</v>
      </c>
      <c r="R3177" s="14">
        <f t="shared" si="148"/>
        <v>40531.886886574073</v>
      </c>
      <c r="S3177" s="14">
        <f t="shared" si="149"/>
        <v>40591.886886574073</v>
      </c>
    </row>
    <row r="3178" spans="1:19" ht="58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8307</v>
      </c>
      <c r="P3178" t="s">
        <v>8308</v>
      </c>
      <c r="Q3178">
        <f t="shared" si="147"/>
        <v>39.67</v>
      </c>
      <c r="R3178" s="14">
        <f t="shared" si="148"/>
        <v>41477.930914351848</v>
      </c>
      <c r="S3178" s="14">
        <f t="shared" si="149"/>
        <v>41504.625</v>
      </c>
    </row>
    <row r="3179" spans="1:19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8307</v>
      </c>
      <c r="P3179" t="s">
        <v>8308</v>
      </c>
      <c r="Q3179">
        <f t="shared" si="147"/>
        <v>57.55</v>
      </c>
      <c r="R3179" s="14">
        <f t="shared" si="148"/>
        <v>41781.666770833333</v>
      </c>
      <c r="S3179" s="14">
        <f t="shared" si="149"/>
        <v>41811.666770833333</v>
      </c>
    </row>
    <row r="3180" spans="1:19" ht="58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8307</v>
      </c>
      <c r="P3180" t="s">
        <v>8308</v>
      </c>
      <c r="Q3180">
        <f t="shared" si="147"/>
        <v>33.03</v>
      </c>
      <c r="R3180" s="14">
        <f t="shared" si="148"/>
        <v>41806.605034722219</v>
      </c>
      <c r="S3180" s="14">
        <f t="shared" si="149"/>
        <v>41836.605034722219</v>
      </c>
    </row>
    <row r="3181" spans="1:19" ht="43.5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8307</v>
      </c>
      <c r="P3181" t="s">
        <v>8308</v>
      </c>
      <c r="Q3181">
        <f t="shared" si="147"/>
        <v>77.34</v>
      </c>
      <c r="R3181" s="14">
        <f t="shared" si="148"/>
        <v>41375.702210648145</v>
      </c>
      <c r="S3181" s="14">
        <f t="shared" si="149"/>
        <v>41400.702210648145</v>
      </c>
    </row>
    <row r="3182" spans="1:19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8307</v>
      </c>
      <c r="P3182" t="s">
        <v>8308</v>
      </c>
      <c r="Q3182">
        <f t="shared" si="147"/>
        <v>31.93</v>
      </c>
      <c r="R3182" s="14">
        <f t="shared" si="148"/>
        <v>41780.412604166668</v>
      </c>
      <c r="S3182" s="14">
        <f t="shared" si="149"/>
        <v>41810.412604166668</v>
      </c>
    </row>
    <row r="3183" spans="1:19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8307</v>
      </c>
      <c r="P3183" t="s">
        <v>8308</v>
      </c>
      <c r="Q3183">
        <f t="shared" si="147"/>
        <v>36.33</v>
      </c>
      <c r="R3183" s="14">
        <f t="shared" si="148"/>
        <v>41779.310034722221</v>
      </c>
      <c r="S3183" s="14">
        <f t="shared" si="149"/>
        <v>41805.666666666664</v>
      </c>
    </row>
    <row r="3184" spans="1:19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8307</v>
      </c>
      <c r="P3184" t="s">
        <v>8308</v>
      </c>
      <c r="Q3184">
        <f t="shared" si="147"/>
        <v>46.77</v>
      </c>
      <c r="R3184" s="14">
        <f t="shared" si="148"/>
        <v>40883.949317129627</v>
      </c>
      <c r="S3184" s="14">
        <f t="shared" si="149"/>
        <v>40939.708333333336</v>
      </c>
    </row>
    <row r="3185" spans="1:19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8307</v>
      </c>
      <c r="P3185" t="s">
        <v>8308</v>
      </c>
      <c r="Q3185">
        <f t="shared" si="147"/>
        <v>40.07</v>
      </c>
      <c r="R3185" s="14">
        <f t="shared" si="148"/>
        <v>41491.79478009259</v>
      </c>
      <c r="S3185" s="14">
        <f t="shared" si="149"/>
        <v>41509.79478009259</v>
      </c>
    </row>
    <row r="3186" spans="1:19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8307</v>
      </c>
      <c r="P3186" t="s">
        <v>8308</v>
      </c>
      <c r="Q3186">
        <f t="shared" si="147"/>
        <v>100.22</v>
      </c>
      <c r="R3186" s="14">
        <f t="shared" si="148"/>
        <v>41791.993414351848</v>
      </c>
      <c r="S3186" s="14">
        <f t="shared" si="149"/>
        <v>41821.993414351848</v>
      </c>
    </row>
    <row r="3187" spans="1:19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8307</v>
      </c>
      <c r="P3187" t="s">
        <v>8308</v>
      </c>
      <c r="Q3187">
        <f t="shared" si="147"/>
        <v>41.67</v>
      </c>
      <c r="R3187" s="14">
        <f t="shared" si="148"/>
        <v>41829.977326388893</v>
      </c>
      <c r="S3187" s="14">
        <f t="shared" si="149"/>
        <v>41836.977326388893</v>
      </c>
    </row>
    <row r="3188" spans="1:19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8307</v>
      </c>
      <c r="P3188" t="s">
        <v>8308</v>
      </c>
      <c r="Q3188">
        <f t="shared" si="147"/>
        <v>46.71</v>
      </c>
      <c r="R3188" s="14">
        <f t="shared" si="148"/>
        <v>41868.924050925925</v>
      </c>
      <c r="S3188" s="14">
        <f t="shared" si="149"/>
        <v>41898.875</v>
      </c>
    </row>
    <row r="3189" spans="1:19" ht="58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8307</v>
      </c>
      <c r="P3189" t="s">
        <v>8308</v>
      </c>
      <c r="Q3189">
        <f t="shared" si="147"/>
        <v>71.489999999999995</v>
      </c>
      <c r="R3189" s="14">
        <f t="shared" si="148"/>
        <v>41835.666354166664</v>
      </c>
      <c r="S3189" s="14">
        <f t="shared" si="149"/>
        <v>41855.666354166664</v>
      </c>
    </row>
    <row r="3190" spans="1:19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8307</v>
      </c>
      <c r="P3190" t="s">
        <v>8310</v>
      </c>
      <c r="Q3190">
        <f t="shared" si="147"/>
        <v>14.44</v>
      </c>
      <c r="R3190" s="14">
        <f t="shared" si="148"/>
        <v>42144.415532407409</v>
      </c>
      <c r="S3190" s="14">
        <f t="shared" si="149"/>
        <v>42165.415532407409</v>
      </c>
    </row>
    <row r="3191" spans="1:19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8307</v>
      </c>
      <c r="P3191" t="s">
        <v>8310</v>
      </c>
      <c r="Q3191">
        <f t="shared" si="147"/>
        <v>356.84</v>
      </c>
      <c r="R3191" s="14">
        <f t="shared" si="148"/>
        <v>42118.346435185187</v>
      </c>
      <c r="S3191" s="14">
        <f t="shared" si="149"/>
        <v>42148.346435185187</v>
      </c>
    </row>
    <row r="3192" spans="1:19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8307</v>
      </c>
      <c r="P3192" t="s">
        <v>8310</v>
      </c>
      <c r="Q3192">
        <f t="shared" si="147"/>
        <v>0</v>
      </c>
      <c r="R3192" s="14">
        <f t="shared" si="148"/>
        <v>42683.151331018518</v>
      </c>
      <c r="S3192" s="14">
        <f t="shared" si="149"/>
        <v>42713.192997685182</v>
      </c>
    </row>
    <row r="3193" spans="1:19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8307</v>
      </c>
      <c r="P3193" t="s">
        <v>8310</v>
      </c>
      <c r="Q3193">
        <f t="shared" si="147"/>
        <v>37.75</v>
      </c>
      <c r="R3193" s="14">
        <f t="shared" si="148"/>
        <v>42538.755428240736</v>
      </c>
      <c r="S3193" s="14">
        <f t="shared" si="149"/>
        <v>42598.755428240736</v>
      </c>
    </row>
    <row r="3194" spans="1:19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8307</v>
      </c>
      <c r="P3194" t="s">
        <v>8310</v>
      </c>
      <c r="Q3194">
        <f t="shared" si="147"/>
        <v>12.75</v>
      </c>
      <c r="R3194" s="14">
        <f t="shared" si="148"/>
        <v>42018.94049768518</v>
      </c>
      <c r="S3194" s="14">
        <f t="shared" si="149"/>
        <v>42063.916666666672</v>
      </c>
    </row>
    <row r="3195" spans="1:19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8307</v>
      </c>
      <c r="P3195" t="s">
        <v>8310</v>
      </c>
      <c r="Q3195">
        <f t="shared" si="147"/>
        <v>24.46</v>
      </c>
      <c r="R3195" s="14">
        <f t="shared" si="148"/>
        <v>42010.968240740738</v>
      </c>
      <c r="S3195" s="14">
        <f t="shared" si="149"/>
        <v>42055.968240740738</v>
      </c>
    </row>
    <row r="3196" spans="1:19" ht="58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8307</v>
      </c>
      <c r="P3196" t="s">
        <v>8310</v>
      </c>
      <c r="Q3196">
        <f t="shared" si="147"/>
        <v>0</v>
      </c>
      <c r="R3196" s="14">
        <f t="shared" si="148"/>
        <v>42182.062476851846</v>
      </c>
      <c r="S3196" s="14">
        <f t="shared" si="149"/>
        <v>42212.062476851846</v>
      </c>
    </row>
    <row r="3197" spans="1:19" ht="58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8307</v>
      </c>
      <c r="P3197" t="s">
        <v>8310</v>
      </c>
      <c r="Q3197">
        <f t="shared" si="147"/>
        <v>53.08</v>
      </c>
      <c r="R3197" s="14">
        <f t="shared" si="148"/>
        <v>42017.594236111108</v>
      </c>
      <c r="S3197" s="14">
        <f t="shared" si="149"/>
        <v>42047.594236111108</v>
      </c>
    </row>
    <row r="3198" spans="1:19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8307</v>
      </c>
      <c r="P3198" t="s">
        <v>8310</v>
      </c>
      <c r="Q3198">
        <f t="shared" si="147"/>
        <v>300</v>
      </c>
      <c r="R3198" s="14">
        <f t="shared" si="148"/>
        <v>42157.598090277781</v>
      </c>
      <c r="S3198" s="14">
        <f t="shared" si="149"/>
        <v>42217.583333333328</v>
      </c>
    </row>
    <row r="3199" spans="1:19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8307</v>
      </c>
      <c r="P3199" t="s">
        <v>8310</v>
      </c>
      <c r="Q3199">
        <f t="shared" si="147"/>
        <v>286.25</v>
      </c>
      <c r="R3199" s="14">
        <f t="shared" si="148"/>
        <v>42009.493263888886</v>
      </c>
      <c r="S3199" s="14">
        <f t="shared" si="149"/>
        <v>42039.493263888886</v>
      </c>
    </row>
    <row r="3200" spans="1:19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8307</v>
      </c>
      <c r="P3200" t="s">
        <v>8310</v>
      </c>
      <c r="Q3200">
        <f t="shared" si="147"/>
        <v>36.67</v>
      </c>
      <c r="R3200" s="14">
        <f t="shared" si="148"/>
        <v>42013.424502314811</v>
      </c>
      <c r="S3200" s="14">
        <f t="shared" si="149"/>
        <v>42051.424502314811</v>
      </c>
    </row>
    <row r="3201" spans="1:19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8307</v>
      </c>
      <c r="P3201" t="s">
        <v>8310</v>
      </c>
      <c r="Q3201">
        <f t="shared" si="147"/>
        <v>49.21</v>
      </c>
      <c r="R3201" s="14">
        <f t="shared" si="148"/>
        <v>41858.761782407404</v>
      </c>
      <c r="S3201" s="14">
        <f t="shared" si="149"/>
        <v>41888.875</v>
      </c>
    </row>
    <row r="3202" spans="1:19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8307</v>
      </c>
      <c r="P3202" t="s">
        <v>8310</v>
      </c>
      <c r="Q3202">
        <f t="shared" si="147"/>
        <v>1</v>
      </c>
      <c r="R3202" s="14">
        <f t="shared" si="148"/>
        <v>42460.320613425924</v>
      </c>
      <c r="S3202" s="14">
        <f t="shared" si="149"/>
        <v>42490.231944444444</v>
      </c>
    </row>
    <row r="3203" spans="1:19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8307</v>
      </c>
      <c r="P3203" t="s">
        <v>8310</v>
      </c>
      <c r="Q3203">
        <f t="shared" ref="Q3203:Q3266" si="150">IFERROR(ROUND(E3203/L3203,2),0)</f>
        <v>12.5</v>
      </c>
      <c r="R3203" s="14">
        <f t="shared" ref="R3203:R3266" si="151">(((J3203/60)/60)/24)+DATE(1970,1,1)</f>
        <v>41861.767094907409</v>
      </c>
      <c r="S3203" s="14">
        <f t="shared" ref="S3203:S3266" si="152">(((I3203/60)/60)/24)+DATE(1970,1,1)</f>
        <v>41882.767094907409</v>
      </c>
    </row>
    <row r="3204" spans="1:19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8307</v>
      </c>
      <c r="P3204" t="s">
        <v>8310</v>
      </c>
      <c r="Q3204">
        <f t="shared" si="150"/>
        <v>109.04</v>
      </c>
      <c r="R3204" s="14">
        <f t="shared" si="151"/>
        <v>42293.853541666671</v>
      </c>
      <c r="S3204" s="14">
        <f t="shared" si="152"/>
        <v>42352.249305555553</v>
      </c>
    </row>
    <row r="3205" spans="1:19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8307</v>
      </c>
      <c r="P3205" t="s">
        <v>8310</v>
      </c>
      <c r="Q3205">
        <f t="shared" si="150"/>
        <v>41.67</v>
      </c>
      <c r="R3205" s="14">
        <f t="shared" si="151"/>
        <v>42242.988680555558</v>
      </c>
      <c r="S3205" s="14">
        <f t="shared" si="152"/>
        <v>42272.988680555558</v>
      </c>
    </row>
    <row r="3206" spans="1:19" ht="58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8307</v>
      </c>
      <c r="P3206" t="s">
        <v>8310</v>
      </c>
      <c r="Q3206">
        <f t="shared" si="150"/>
        <v>0</v>
      </c>
      <c r="R3206" s="14">
        <f t="shared" si="151"/>
        <v>42172.686099537037</v>
      </c>
      <c r="S3206" s="14">
        <f t="shared" si="152"/>
        <v>42202.676388888889</v>
      </c>
    </row>
    <row r="3207" spans="1:19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8307</v>
      </c>
      <c r="P3207" t="s">
        <v>8310</v>
      </c>
      <c r="Q3207">
        <f t="shared" si="150"/>
        <v>22.75</v>
      </c>
      <c r="R3207" s="14">
        <f t="shared" si="151"/>
        <v>42095.374675925923</v>
      </c>
      <c r="S3207" s="14">
        <f t="shared" si="152"/>
        <v>42125.374675925923</v>
      </c>
    </row>
    <row r="3208" spans="1:19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8307</v>
      </c>
      <c r="P3208" t="s">
        <v>8310</v>
      </c>
      <c r="Q3208">
        <f t="shared" si="150"/>
        <v>0</v>
      </c>
      <c r="R3208" s="14">
        <f t="shared" si="151"/>
        <v>42236.276053240741</v>
      </c>
      <c r="S3208" s="14">
        <f t="shared" si="152"/>
        <v>42266.276053240741</v>
      </c>
    </row>
    <row r="3209" spans="1:19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8307</v>
      </c>
      <c r="P3209" t="s">
        <v>8310</v>
      </c>
      <c r="Q3209">
        <f t="shared" si="150"/>
        <v>70.83</v>
      </c>
      <c r="R3209" s="14">
        <f t="shared" si="151"/>
        <v>42057.277858796297</v>
      </c>
      <c r="S3209" s="14">
        <f t="shared" si="152"/>
        <v>42117.236192129625</v>
      </c>
    </row>
    <row r="3210" spans="1:19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8307</v>
      </c>
      <c r="P3210" t="s">
        <v>8308</v>
      </c>
      <c r="Q3210">
        <f t="shared" si="150"/>
        <v>63.11</v>
      </c>
      <c r="R3210" s="14">
        <f t="shared" si="151"/>
        <v>41827.605057870373</v>
      </c>
      <c r="S3210" s="14">
        <f t="shared" si="152"/>
        <v>41848.605057870373</v>
      </c>
    </row>
    <row r="3211" spans="1:19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8307</v>
      </c>
      <c r="P3211" t="s">
        <v>8308</v>
      </c>
      <c r="Q3211">
        <f t="shared" si="150"/>
        <v>50.16</v>
      </c>
      <c r="R3211" s="14">
        <f t="shared" si="151"/>
        <v>41778.637245370373</v>
      </c>
      <c r="S3211" s="14">
        <f t="shared" si="152"/>
        <v>41810.958333333336</v>
      </c>
    </row>
    <row r="3212" spans="1:19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8307</v>
      </c>
      <c r="P3212" t="s">
        <v>8308</v>
      </c>
      <c r="Q3212">
        <f t="shared" si="150"/>
        <v>62.88</v>
      </c>
      <c r="R3212" s="14">
        <f t="shared" si="151"/>
        <v>41013.936562499999</v>
      </c>
      <c r="S3212" s="14">
        <f t="shared" si="152"/>
        <v>41061.165972222225</v>
      </c>
    </row>
    <row r="3213" spans="1:19" ht="58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8307</v>
      </c>
      <c r="P3213" t="s">
        <v>8308</v>
      </c>
      <c r="Q3213">
        <f t="shared" si="150"/>
        <v>85.53</v>
      </c>
      <c r="R3213" s="14">
        <f t="shared" si="151"/>
        <v>41834.586574074077</v>
      </c>
      <c r="S3213" s="14">
        <f t="shared" si="152"/>
        <v>41866.083333333336</v>
      </c>
    </row>
    <row r="3214" spans="1:19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8307</v>
      </c>
      <c r="P3214" t="s">
        <v>8308</v>
      </c>
      <c r="Q3214">
        <f t="shared" si="150"/>
        <v>53.72</v>
      </c>
      <c r="R3214" s="14">
        <f t="shared" si="151"/>
        <v>41829.795729166668</v>
      </c>
      <c r="S3214" s="14">
        <f t="shared" si="152"/>
        <v>41859.795729166668</v>
      </c>
    </row>
    <row r="3215" spans="1:19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8307</v>
      </c>
      <c r="P3215" t="s">
        <v>8308</v>
      </c>
      <c r="Q3215">
        <f t="shared" si="150"/>
        <v>127.81</v>
      </c>
      <c r="R3215" s="14">
        <f t="shared" si="151"/>
        <v>42171.763414351852</v>
      </c>
      <c r="S3215" s="14">
        <f t="shared" si="152"/>
        <v>42211.763414351852</v>
      </c>
    </row>
    <row r="3216" spans="1:19" ht="58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8307</v>
      </c>
      <c r="P3216" t="s">
        <v>8308</v>
      </c>
      <c r="Q3216">
        <f t="shared" si="150"/>
        <v>106.57</v>
      </c>
      <c r="R3216" s="14">
        <f t="shared" si="151"/>
        <v>42337.792511574073</v>
      </c>
      <c r="S3216" s="14">
        <f t="shared" si="152"/>
        <v>42374.996527777781</v>
      </c>
    </row>
    <row r="3217" spans="1:19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8307</v>
      </c>
      <c r="P3217" t="s">
        <v>8308</v>
      </c>
      <c r="Q3217">
        <f t="shared" si="150"/>
        <v>262.11</v>
      </c>
      <c r="R3217" s="14">
        <f t="shared" si="151"/>
        <v>42219.665173611109</v>
      </c>
      <c r="S3217" s="14">
        <f t="shared" si="152"/>
        <v>42257.165972222225</v>
      </c>
    </row>
    <row r="3218" spans="1:19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8307</v>
      </c>
      <c r="P3218" t="s">
        <v>8308</v>
      </c>
      <c r="Q3218">
        <f t="shared" si="150"/>
        <v>57.17</v>
      </c>
      <c r="R3218" s="14">
        <f t="shared" si="151"/>
        <v>42165.462627314817</v>
      </c>
      <c r="S3218" s="14">
        <f t="shared" si="152"/>
        <v>42196.604166666672</v>
      </c>
    </row>
    <row r="3219" spans="1:19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8307</v>
      </c>
      <c r="P3219" t="s">
        <v>8308</v>
      </c>
      <c r="Q3219">
        <f t="shared" si="150"/>
        <v>50.2</v>
      </c>
      <c r="R3219" s="14">
        <f t="shared" si="151"/>
        <v>42648.546111111107</v>
      </c>
      <c r="S3219" s="14">
        <f t="shared" si="152"/>
        <v>42678.546111111107</v>
      </c>
    </row>
    <row r="3220" spans="1:19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8307</v>
      </c>
      <c r="P3220" t="s">
        <v>8308</v>
      </c>
      <c r="Q3220">
        <f t="shared" si="150"/>
        <v>66.59</v>
      </c>
      <c r="R3220" s="14">
        <f t="shared" si="151"/>
        <v>41971.002152777779</v>
      </c>
      <c r="S3220" s="14">
        <f t="shared" si="152"/>
        <v>42004</v>
      </c>
    </row>
    <row r="3221" spans="1:19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8307</v>
      </c>
      <c r="P3221" t="s">
        <v>8308</v>
      </c>
      <c r="Q3221">
        <f t="shared" si="150"/>
        <v>168.25</v>
      </c>
      <c r="R3221" s="14">
        <f t="shared" si="151"/>
        <v>42050.983182870375</v>
      </c>
      <c r="S3221" s="14">
        <f t="shared" si="152"/>
        <v>42085.941516203704</v>
      </c>
    </row>
    <row r="3222" spans="1:19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8307</v>
      </c>
      <c r="P3222" t="s">
        <v>8308</v>
      </c>
      <c r="Q3222">
        <f t="shared" si="150"/>
        <v>256.37</v>
      </c>
      <c r="R3222" s="14">
        <f t="shared" si="151"/>
        <v>42772.833379629628</v>
      </c>
      <c r="S3222" s="14">
        <f t="shared" si="152"/>
        <v>42806.875</v>
      </c>
    </row>
    <row r="3223" spans="1:19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8307</v>
      </c>
      <c r="P3223" t="s">
        <v>8308</v>
      </c>
      <c r="Q3223">
        <f t="shared" si="150"/>
        <v>36.61</v>
      </c>
      <c r="R3223" s="14">
        <f t="shared" si="151"/>
        <v>42155.696793981479</v>
      </c>
      <c r="S3223" s="14">
        <f t="shared" si="152"/>
        <v>42190.696793981479</v>
      </c>
    </row>
    <row r="3224" spans="1:19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8307</v>
      </c>
      <c r="P3224" t="s">
        <v>8308</v>
      </c>
      <c r="Q3224">
        <f t="shared" si="150"/>
        <v>37.14</v>
      </c>
      <c r="R3224" s="14">
        <f t="shared" si="151"/>
        <v>42270.582141203704</v>
      </c>
      <c r="S3224" s="14">
        <f t="shared" si="152"/>
        <v>42301.895138888889</v>
      </c>
    </row>
    <row r="3225" spans="1:19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8307</v>
      </c>
      <c r="P3225" t="s">
        <v>8308</v>
      </c>
      <c r="Q3225">
        <f t="shared" si="150"/>
        <v>45.88</v>
      </c>
      <c r="R3225" s="14">
        <f t="shared" si="151"/>
        <v>42206.835370370376</v>
      </c>
      <c r="S3225" s="14">
        <f t="shared" si="152"/>
        <v>42236.835370370376</v>
      </c>
    </row>
    <row r="3226" spans="1:19" ht="58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8307</v>
      </c>
      <c r="P3226" t="s">
        <v>8308</v>
      </c>
      <c r="Q3226">
        <f t="shared" si="150"/>
        <v>141.71</v>
      </c>
      <c r="R3226" s="14">
        <f t="shared" si="151"/>
        <v>42697.850844907407</v>
      </c>
      <c r="S3226" s="14">
        <f t="shared" si="152"/>
        <v>42745.208333333328</v>
      </c>
    </row>
    <row r="3227" spans="1:19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8307</v>
      </c>
      <c r="P3227" t="s">
        <v>8308</v>
      </c>
      <c r="Q3227">
        <f t="shared" si="150"/>
        <v>52.49</v>
      </c>
      <c r="R3227" s="14">
        <f t="shared" si="151"/>
        <v>42503.559467592597</v>
      </c>
      <c r="S3227" s="14">
        <f t="shared" si="152"/>
        <v>42524.875</v>
      </c>
    </row>
    <row r="3228" spans="1:19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8307</v>
      </c>
      <c r="P3228" t="s">
        <v>8308</v>
      </c>
      <c r="Q3228">
        <f t="shared" si="150"/>
        <v>59.52</v>
      </c>
      <c r="R3228" s="14">
        <f t="shared" si="151"/>
        <v>42277.583472222221</v>
      </c>
      <c r="S3228" s="14">
        <f t="shared" si="152"/>
        <v>42307.583472222221</v>
      </c>
    </row>
    <row r="3229" spans="1:19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8307</v>
      </c>
      <c r="P3229" t="s">
        <v>8308</v>
      </c>
      <c r="Q3229">
        <f t="shared" si="150"/>
        <v>50</v>
      </c>
      <c r="R3229" s="14">
        <f t="shared" si="151"/>
        <v>42722.882361111115</v>
      </c>
      <c r="S3229" s="14">
        <f t="shared" si="152"/>
        <v>42752.882361111115</v>
      </c>
    </row>
    <row r="3230" spans="1:19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8307</v>
      </c>
      <c r="P3230" t="s">
        <v>8308</v>
      </c>
      <c r="Q3230">
        <f t="shared" si="150"/>
        <v>193.62</v>
      </c>
      <c r="R3230" s="14">
        <f t="shared" si="151"/>
        <v>42323.70930555556</v>
      </c>
      <c r="S3230" s="14">
        <f t="shared" si="152"/>
        <v>42355.207638888889</v>
      </c>
    </row>
    <row r="3231" spans="1:19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8307</v>
      </c>
      <c r="P3231" t="s">
        <v>8308</v>
      </c>
      <c r="Q3231">
        <f t="shared" si="150"/>
        <v>106.8</v>
      </c>
      <c r="R3231" s="14">
        <f t="shared" si="151"/>
        <v>41933.291643518518</v>
      </c>
      <c r="S3231" s="14">
        <f t="shared" si="152"/>
        <v>41963.333310185189</v>
      </c>
    </row>
    <row r="3232" spans="1:19" ht="58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8307</v>
      </c>
      <c r="P3232" t="s">
        <v>8308</v>
      </c>
      <c r="Q3232">
        <f t="shared" si="150"/>
        <v>77.22</v>
      </c>
      <c r="R3232" s="14">
        <f t="shared" si="151"/>
        <v>41898.168125000004</v>
      </c>
      <c r="S3232" s="14">
        <f t="shared" si="152"/>
        <v>41913.165972222225</v>
      </c>
    </row>
    <row r="3233" spans="1:19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8307</v>
      </c>
      <c r="P3233" t="s">
        <v>8308</v>
      </c>
      <c r="Q3233">
        <f t="shared" si="150"/>
        <v>57.5</v>
      </c>
      <c r="R3233" s="14">
        <f t="shared" si="151"/>
        <v>42446.943831018521</v>
      </c>
      <c r="S3233" s="14">
        <f t="shared" si="152"/>
        <v>42476.943831018521</v>
      </c>
    </row>
    <row r="3234" spans="1:19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8307</v>
      </c>
      <c r="P3234" t="s">
        <v>8308</v>
      </c>
      <c r="Q3234">
        <f t="shared" si="150"/>
        <v>50.46</v>
      </c>
      <c r="R3234" s="14">
        <f t="shared" si="151"/>
        <v>42463.81385416667</v>
      </c>
      <c r="S3234" s="14">
        <f t="shared" si="152"/>
        <v>42494.165972222225</v>
      </c>
    </row>
    <row r="3235" spans="1:19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8307</v>
      </c>
      <c r="P3235" t="s">
        <v>8308</v>
      </c>
      <c r="Q3235">
        <f t="shared" si="150"/>
        <v>97.38</v>
      </c>
      <c r="R3235" s="14">
        <f t="shared" si="151"/>
        <v>42766.805034722223</v>
      </c>
      <c r="S3235" s="14">
        <f t="shared" si="152"/>
        <v>42796.805034722223</v>
      </c>
    </row>
    <row r="3236" spans="1:19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8307</v>
      </c>
      <c r="P3236" t="s">
        <v>8308</v>
      </c>
      <c r="Q3236">
        <f t="shared" si="150"/>
        <v>34.92</v>
      </c>
      <c r="R3236" s="14">
        <f t="shared" si="151"/>
        <v>42734.789444444439</v>
      </c>
      <c r="S3236" s="14">
        <f t="shared" si="152"/>
        <v>42767.979861111111</v>
      </c>
    </row>
    <row r="3237" spans="1:19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8307</v>
      </c>
      <c r="P3237" t="s">
        <v>8308</v>
      </c>
      <c r="Q3237">
        <f t="shared" si="150"/>
        <v>85.53</v>
      </c>
      <c r="R3237" s="14">
        <f t="shared" si="151"/>
        <v>42522.347812499997</v>
      </c>
      <c r="S3237" s="14">
        <f t="shared" si="152"/>
        <v>42552.347812499997</v>
      </c>
    </row>
    <row r="3238" spans="1:19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8307</v>
      </c>
      <c r="P3238" t="s">
        <v>8308</v>
      </c>
      <c r="Q3238">
        <f t="shared" si="150"/>
        <v>182.91</v>
      </c>
      <c r="R3238" s="14">
        <f t="shared" si="151"/>
        <v>42702.917048611111</v>
      </c>
      <c r="S3238" s="14">
        <f t="shared" si="152"/>
        <v>42732.917048611111</v>
      </c>
    </row>
    <row r="3239" spans="1:19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8307</v>
      </c>
      <c r="P3239" t="s">
        <v>8308</v>
      </c>
      <c r="Q3239">
        <f t="shared" si="150"/>
        <v>131.13999999999999</v>
      </c>
      <c r="R3239" s="14">
        <f t="shared" si="151"/>
        <v>42252.474351851852</v>
      </c>
      <c r="S3239" s="14">
        <f t="shared" si="152"/>
        <v>42276.165972222225</v>
      </c>
    </row>
    <row r="3240" spans="1:19" ht="58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8307</v>
      </c>
      <c r="P3240" t="s">
        <v>8308</v>
      </c>
      <c r="Q3240">
        <f t="shared" si="150"/>
        <v>39.81</v>
      </c>
      <c r="R3240" s="14">
        <f t="shared" si="151"/>
        <v>42156.510393518518</v>
      </c>
      <c r="S3240" s="14">
        <f t="shared" si="152"/>
        <v>42186.510393518518</v>
      </c>
    </row>
    <row r="3241" spans="1:19" ht="58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8307</v>
      </c>
      <c r="P3241" t="s">
        <v>8308</v>
      </c>
      <c r="Q3241">
        <f t="shared" si="150"/>
        <v>59.7</v>
      </c>
      <c r="R3241" s="14">
        <f t="shared" si="151"/>
        <v>42278.089039351849</v>
      </c>
      <c r="S3241" s="14">
        <f t="shared" si="152"/>
        <v>42302.999305555553</v>
      </c>
    </row>
    <row r="3242" spans="1:19" ht="58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8307</v>
      </c>
      <c r="P3242" t="s">
        <v>8308</v>
      </c>
      <c r="Q3242">
        <f t="shared" si="150"/>
        <v>88.74</v>
      </c>
      <c r="R3242" s="14">
        <f t="shared" si="151"/>
        <v>42754.693842592591</v>
      </c>
      <c r="S3242" s="14">
        <f t="shared" si="152"/>
        <v>42782.958333333328</v>
      </c>
    </row>
    <row r="3243" spans="1:19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8307</v>
      </c>
      <c r="P3243" t="s">
        <v>8308</v>
      </c>
      <c r="Q3243">
        <f t="shared" si="150"/>
        <v>58.69</v>
      </c>
      <c r="R3243" s="14">
        <f t="shared" si="151"/>
        <v>41893.324884259258</v>
      </c>
      <c r="S3243" s="14">
        <f t="shared" si="152"/>
        <v>41926.290972222225</v>
      </c>
    </row>
    <row r="3244" spans="1:19" ht="43.5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8307</v>
      </c>
      <c r="P3244" t="s">
        <v>8308</v>
      </c>
      <c r="Q3244">
        <f t="shared" si="150"/>
        <v>69.569999999999993</v>
      </c>
      <c r="R3244" s="14">
        <f t="shared" si="151"/>
        <v>41871.755694444444</v>
      </c>
      <c r="S3244" s="14">
        <f t="shared" si="152"/>
        <v>41901.755694444444</v>
      </c>
    </row>
    <row r="3245" spans="1:19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8307</v>
      </c>
      <c r="P3245" t="s">
        <v>8308</v>
      </c>
      <c r="Q3245">
        <f t="shared" si="150"/>
        <v>115.87</v>
      </c>
      <c r="R3245" s="14">
        <f t="shared" si="151"/>
        <v>42262.096782407403</v>
      </c>
      <c r="S3245" s="14">
        <f t="shared" si="152"/>
        <v>42286</v>
      </c>
    </row>
    <row r="3246" spans="1:19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8307</v>
      </c>
      <c r="P3246" t="s">
        <v>8308</v>
      </c>
      <c r="Q3246">
        <f t="shared" si="150"/>
        <v>23.87</v>
      </c>
      <c r="R3246" s="14">
        <f t="shared" si="151"/>
        <v>42675.694236111114</v>
      </c>
      <c r="S3246" s="14">
        <f t="shared" si="152"/>
        <v>42705.735902777778</v>
      </c>
    </row>
    <row r="3247" spans="1:19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8307</v>
      </c>
      <c r="P3247" t="s">
        <v>8308</v>
      </c>
      <c r="Q3247">
        <f t="shared" si="150"/>
        <v>81.13</v>
      </c>
      <c r="R3247" s="14">
        <f t="shared" si="151"/>
        <v>42135.60020833333</v>
      </c>
      <c r="S3247" s="14">
        <f t="shared" si="152"/>
        <v>42167.083333333328</v>
      </c>
    </row>
    <row r="3248" spans="1:19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8307</v>
      </c>
      <c r="P3248" t="s">
        <v>8308</v>
      </c>
      <c r="Q3248">
        <f t="shared" si="150"/>
        <v>57.63</v>
      </c>
      <c r="R3248" s="14">
        <f t="shared" si="151"/>
        <v>42230.472222222219</v>
      </c>
      <c r="S3248" s="14">
        <f t="shared" si="152"/>
        <v>42259.165972222225</v>
      </c>
    </row>
    <row r="3249" spans="1:19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8307</v>
      </c>
      <c r="P3249" t="s">
        <v>8308</v>
      </c>
      <c r="Q3249">
        <f t="shared" si="150"/>
        <v>46.43</v>
      </c>
      <c r="R3249" s="14">
        <f t="shared" si="151"/>
        <v>42167.434166666666</v>
      </c>
      <c r="S3249" s="14">
        <f t="shared" si="152"/>
        <v>42197.434166666666</v>
      </c>
    </row>
    <row r="3250" spans="1:19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8307</v>
      </c>
      <c r="P3250" t="s">
        <v>8308</v>
      </c>
      <c r="Q3250">
        <f t="shared" si="150"/>
        <v>60.48</v>
      </c>
      <c r="R3250" s="14">
        <f t="shared" si="151"/>
        <v>42068.888391203705</v>
      </c>
      <c r="S3250" s="14">
        <f t="shared" si="152"/>
        <v>42098.846724537041</v>
      </c>
    </row>
    <row r="3251" spans="1:19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8307</v>
      </c>
      <c r="P3251" t="s">
        <v>8308</v>
      </c>
      <c r="Q3251">
        <f t="shared" si="150"/>
        <v>65.58</v>
      </c>
      <c r="R3251" s="14">
        <f t="shared" si="151"/>
        <v>42145.746689814812</v>
      </c>
      <c r="S3251" s="14">
        <f t="shared" si="152"/>
        <v>42175.746689814812</v>
      </c>
    </row>
    <row r="3252" spans="1:19" ht="58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8307</v>
      </c>
      <c r="P3252" t="s">
        <v>8308</v>
      </c>
      <c r="Q3252">
        <f t="shared" si="150"/>
        <v>119.19</v>
      </c>
      <c r="R3252" s="14">
        <f t="shared" si="151"/>
        <v>41918.742175925923</v>
      </c>
      <c r="S3252" s="14">
        <f t="shared" si="152"/>
        <v>41948.783842592595</v>
      </c>
    </row>
    <row r="3253" spans="1:19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8307</v>
      </c>
      <c r="P3253" t="s">
        <v>8308</v>
      </c>
      <c r="Q3253">
        <f t="shared" si="150"/>
        <v>83.05</v>
      </c>
      <c r="R3253" s="14">
        <f t="shared" si="151"/>
        <v>42146.731087962966</v>
      </c>
      <c r="S3253" s="14">
        <f t="shared" si="152"/>
        <v>42176.731087962966</v>
      </c>
    </row>
    <row r="3254" spans="1:19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8307</v>
      </c>
      <c r="P3254" t="s">
        <v>8308</v>
      </c>
      <c r="Q3254">
        <f t="shared" si="150"/>
        <v>57.52</v>
      </c>
      <c r="R3254" s="14">
        <f t="shared" si="151"/>
        <v>42590.472685185188</v>
      </c>
      <c r="S3254" s="14">
        <f t="shared" si="152"/>
        <v>42620.472685185188</v>
      </c>
    </row>
    <row r="3255" spans="1:19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8307</v>
      </c>
      <c r="P3255" t="s">
        <v>8308</v>
      </c>
      <c r="Q3255">
        <f t="shared" si="150"/>
        <v>177.09</v>
      </c>
      <c r="R3255" s="14">
        <f t="shared" si="151"/>
        <v>42602.576712962968</v>
      </c>
      <c r="S3255" s="14">
        <f t="shared" si="152"/>
        <v>42621.15625</v>
      </c>
    </row>
    <row r="3256" spans="1:19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8307</v>
      </c>
      <c r="P3256" t="s">
        <v>8308</v>
      </c>
      <c r="Q3256">
        <f t="shared" si="150"/>
        <v>70.77</v>
      </c>
      <c r="R3256" s="14">
        <f t="shared" si="151"/>
        <v>42059.085752314815</v>
      </c>
      <c r="S3256" s="14">
        <f t="shared" si="152"/>
        <v>42089.044085648144</v>
      </c>
    </row>
    <row r="3257" spans="1:19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8307</v>
      </c>
      <c r="P3257" t="s">
        <v>8308</v>
      </c>
      <c r="Q3257">
        <f t="shared" si="150"/>
        <v>29.17</v>
      </c>
      <c r="R3257" s="14">
        <f t="shared" si="151"/>
        <v>41889.768229166664</v>
      </c>
      <c r="S3257" s="14">
        <f t="shared" si="152"/>
        <v>41919.768229166664</v>
      </c>
    </row>
    <row r="3258" spans="1:19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8307</v>
      </c>
      <c r="P3258" t="s">
        <v>8308</v>
      </c>
      <c r="Q3258">
        <f t="shared" si="150"/>
        <v>72.760000000000005</v>
      </c>
      <c r="R3258" s="14">
        <f t="shared" si="151"/>
        <v>42144.573807870373</v>
      </c>
      <c r="S3258" s="14">
        <f t="shared" si="152"/>
        <v>42166.165972222225</v>
      </c>
    </row>
    <row r="3259" spans="1:19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8307</v>
      </c>
      <c r="P3259" t="s">
        <v>8308</v>
      </c>
      <c r="Q3259">
        <f t="shared" si="150"/>
        <v>51.85</v>
      </c>
      <c r="R3259" s="14">
        <f t="shared" si="151"/>
        <v>42758.559629629628</v>
      </c>
      <c r="S3259" s="14">
        <f t="shared" si="152"/>
        <v>42788.559629629628</v>
      </c>
    </row>
    <row r="3260" spans="1:19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8307</v>
      </c>
      <c r="P3260" t="s">
        <v>8308</v>
      </c>
      <c r="Q3260">
        <f t="shared" si="150"/>
        <v>98.2</v>
      </c>
      <c r="R3260" s="14">
        <f t="shared" si="151"/>
        <v>41982.887280092589</v>
      </c>
      <c r="S3260" s="14">
        <f t="shared" si="152"/>
        <v>42012.887280092589</v>
      </c>
    </row>
    <row r="3261" spans="1:19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8307</v>
      </c>
      <c r="P3261" t="s">
        <v>8308</v>
      </c>
      <c r="Q3261">
        <f t="shared" si="150"/>
        <v>251.74</v>
      </c>
      <c r="R3261" s="14">
        <f t="shared" si="151"/>
        <v>42614.760937500003</v>
      </c>
      <c r="S3261" s="14">
        <f t="shared" si="152"/>
        <v>42644.165972222225</v>
      </c>
    </row>
    <row r="3262" spans="1:19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8307</v>
      </c>
      <c r="P3262" t="s">
        <v>8308</v>
      </c>
      <c r="Q3262">
        <f t="shared" si="150"/>
        <v>74.819999999999993</v>
      </c>
      <c r="R3262" s="14">
        <f t="shared" si="151"/>
        <v>42303.672662037032</v>
      </c>
      <c r="S3262" s="14">
        <f t="shared" si="152"/>
        <v>42338.714328703703</v>
      </c>
    </row>
    <row r="3263" spans="1:19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8307</v>
      </c>
      <c r="P3263" t="s">
        <v>8308</v>
      </c>
      <c r="Q3263">
        <f t="shared" si="150"/>
        <v>67.650000000000006</v>
      </c>
      <c r="R3263" s="14">
        <f t="shared" si="151"/>
        <v>42171.725416666668</v>
      </c>
      <c r="S3263" s="14">
        <f t="shared" si="152"/>
        <v>42201.725416666668</v>
      </c>
    </row>
    <row r="3264" spans="1:19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8307</v>
      </c>
      <c r="P3264" t="s">
        <v>8308</v>
      </c>
      <c r="Q3264">
        <f t="shared" si="150"/>
        <v>93.81</v>
      </c>
      <c r="R3264" s="14">
        <f t="shared" si="151"/>
        <v>41964.315532407403</v>
      </c>
      <c r="S3264" s="14">
        <f t="shared" si="152"/>
        <v>41995.166666666672</v>
      </c>
    </row>
    <row r="3265" spans="1:19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8307</v>
      </c>
      <c r="P3265" t="s">
        <v>8308</v>
      </c>
      <c r="Q3265">
        <f t="shared" si="150"/>
        <v>41.24</v>
      </c>
      <c r="R3265" s="14">
        <f t="shared" si="151"/>
        <v>42284.516064814816</v>
      </c>
      <c r="S3265" s="14">
        <f t="shared" si="152"/>
        <v>42307.875</v>
      </c>
    </row>
    <row r="3266" spans="1:19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8307</v>
      </c>
      <c r="P3266" t="s">
        <v>8308</v>
      </c>
      <c r="Q3266">
        <f t="shared" si="150"/>
        <v>52.55</v>
      </c>
      <c r="R3266" s="14">
        <f t="shared" si="151"/>
        <v>42016.800208333334</v>
      </c>
      <c r="S3266" s="14">
        <f t="shared" si="152"/>
        <v>42032.916666666672</v>
      </c>
    </row>
    <row r="3267" spans="1:19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8307</v>
      </c>
      <c r="P3267" t="s">
        <v>8308</v>
      </c>
      <c r="Q3267">
        <f t="shared" ref="Q3267:Q3330" si="153">IFERROR(ROUND(E3267/L3267,2),0)</f>
        <v>70.290000000000006</v>
      </c>
      <c r="R3267" s="14">
        <f t="shared" ref="R3267:R3330" si="154">(((J3267/60)/60)/24)+DATE(1970,1,1)</f>
        <v>42311.711979166663</v>
      </c>
      <c r="S3267" s="14">
        <f t="shared" ref="S3267:S3330" si="155">(((I3267/60)/60)/24)+DATE(1970,1,1)</f>
        <v>42341.708333333328</v>
      </c>
    </row>
    <row r="3268" spans="1:19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8307</v>
      </c>
      <c r="P3268" t="s">
        <v>8308</v>
      </c>
      <c r="Q3268">
        <f t="shared" si="153"/>
        <v>48.33</v>
      </c>
      <c r="R3268" s="14">
        <f t="shared" si="154"/>
        <v>42136.536134259266</v>
      </c>
      <c r="S3268" s="14">
        <f t="shared" si="155"/>
        <v>42167.875</v>
      </c>
    </row>
    <row r="3269" spans="1:19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8307</v>
      </c>
      <c r="P3269" t="s">
        <v>8308</v>
      </c>
      <c r="Q3269">
        <f t="shared" si="153"/>
        <v>53.18</v>
      </c>
      <c r="R3269" s="14">
        <f t="shared" si="154"/>
        <v>42172.757638888885</v>
      </c>
      <c r="S3269" s="14">
        <f t="shared" si="155"/>
        <v>42202.757638888885</v>
      </c>
    </row>
    <row r="3270" spans="1:19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8307</v>
      </c>
      <c r="P3270" t="s">
        <v>8308</v>
      </c>
      <c r="Q3270">
        <f t="shared" si="153"/>
        <v>60.95</v>
      </c>
      <c r="R3270" s="14">
        <f t="shared" si="154"/>
        <v>42590.90425925926</v>
      </c>
      <c r="S3270" s="14">
        <f t="shared" si="155"/>
        <v>42606.90425925926</v>
      </c>
    </row>
    <row r="3271" spans="1:19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8307</v>
      </c>
      <c r="P3271" t="s">
        <v>8308</v>
      </c>
      <c r="Q3271">
        <f t="shared" si="153"/>
        <v>116</v>
      </c>
      <c r="R3271" s="14">
        <f t="shared" si="154"/>
        <v>42137.395798611105</v>
      </c>
      <c r="S3271" s="14">
        <f t="shared" si="155"/>
        <v>42171.458333333328</v>
      </c>
    </row>
    <row r="3272" spans="1:19" ht="58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8307</v>
      </c>
      <c r="P3272" t="s">
        <v>8308</v>
      </c>
      <c r="Q3272">
        <f t="shared" si="153"/>
        <v>61</v>
      </c>
      <c r="R3272" s="14">
        <f t="shared" si="154"/>
        <v>42167.533159722225</v>
      </c>
      <c r="S3272" s="14">
        <f t="shared" si="155"/>
        <v>42197.533159722225</v>
      </c>
    </row>
    <row r="3273" spans="1:19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8307</v>
      </c>
      <c r="P3273" t="s">
        <v>8308</v>
      </c>
      <c r="Q3273">
        <f t="shared" si="153"/>
        <v>38.24</v>
      </c>
      <c r="R3273" s="14">
        <f t="shared" si="154"/>
        <v>41915.437210648146</v>
      </c>
      <c r="S3273" s="14">
        <f t="shared" si="155"/>
        <v>41945.478877314818</v>
      </c>
    </row>
    <row r="3274" spans="1:19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8307</v>
      </c>
      <c r="P3274" t="s">
        <v>8308</v>
      </c>
      <c r="Q3274">
        <f t="shared" si="153"/>
        <v>106.5</v>
      </c>
      <c r="R3274" s="14">
        <f t="shared" si="154"/>
        <v>42284.500104166669</v>
      </c>
      <c r="S3274" s="14">
        <f t="shared" si="155"/>
        <v>42314.541770833333</v>
      </c>
    </row>
    <row r="3275" spans="1:19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8307</v>
      </c>
      <c r="P3275" t="s">
        <v>8308</v>
      </c>
      <c r="Q3275">
        <f t="shared" si="153"/>
        <v>204.57</v>
      </c>
      <c r="R3275" s="14">
        <f t="shared" si="154"/>
        <v>42611.801412037035</v>
      </c>
      <c r="S3275" s="14">
        <f t="shared" si="155"/>
        <v>42627.791666666672</v>
      </c>
    </row>
    <row r="3276" spans="1:19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8307</v>
      </c>
      <c r="P3276" t="s">
        <v>8308</v>
      </c>
      <c r="Q3276">
        <f t="shared" si="153"/>
        <v>54.91</v>
      </c>
      <c r="R3276" s="14">
        <f t="shared" si="154"/>
        <v>42400.704537037032</v>
      </c>
      <c r="S3276" s="14">
        <f t="shared" si="155"/>
        <v>42444.875</v>
      </c>
    </row>
    <row r="3277" spans="1:19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8307</v>
      </c>
      <c r="P3277" t="s">
        <v>8308</v>
      </c>
      <c r="Q3277">
        <f t="shared" si="153"/>
        <v>150.41999999999999</v>
      </c>
      <c r="R3277" s="14">
        <f t="shared" si="154"/>
        <v>42017.88045138889</v>
      </c>
      <c r="S3277" s="14">
        <f t="shared" si="155"/>
        <v>42044.1875</v>
      </c>
    </row>
    <row r="3278" spans="1:19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8307</v>
      </c>
      <c r="P3278" t="s">
        <v>8308</v>
      </c>
      <c r="Q3278">
        <f t="shared" si="153"/>
        <v>52.58</v>
      </c>
      <c r="R3278" s="14">
        <f t="shared" si="154"/>
        <v>42426.949988425928</v>
      </c>
      <c r="S3278" s="14">
        <f t="shared" si="155"/>
        <v>42461.165972222225</v>
      </c>
    </row>
    <row r="3279" spans="1:19" ht="58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8307</v>
      </c>
      <c r="P3279" t="s">
        <v>8308</v>
      </c>
      <c r="Q3279">
        <f t="shared" si="153"/>
        <v>54.3</v>
      </c>
      <c r="R3279" s="14">
        <f t="shared" si="154"/>
        <v>41931.682939814818</v>
      </c>
      <c r="S3279" s="14">
        <f t="shared" si="155"/>
        <v>41961.724606481483</v>
      </c>
    </row>
    <row r="3280" spans="1:19" ht="58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8307</v>
      </c>
      <c r="P3280" t="s">
        <v>8308</v>
      </c>
      <c r="Q3280">
        <f t="shared" si="153"/>
        <v>76.03</v>
      </c>
      <c r="R3280" s="14">
        <f t="shared" si="154"/>
        <v>42124.848414351851</v>
      </c>
      <c r="S3280" s="14">
        <f t="shared" si="155"/>
        <v>42154.848414351851</v>
      </c>
    </row>
    <row r="3281" spans="1:19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8307</v>
      </c>
      <c r="P3281" t="s">
        <v>8308</v>
      </c>
      <c r="Q3281">
        <f t="shared" si="153"/>
        <v>105.21</v>
      </c>
      <c r="R3281" s="14">
        <f t="shared" si="154"/>
        <v>42431.102534722217</v>
      </c>
      <c r="S3281" s="14">
        <f t="shared" si="155"/>
        <v>42461.06086805556</v>
      </c>
    </row>
    <row r="3282" spans="1:19" ht="58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8307</v>
      </c>
      <c r="P3282" t="s">
        <v>8308</v>
      </c>
      <c r="Q3282">
        <f t="shared" si="153"/>
        <v>68.67</v>
      </c>
      <c r="R3282" s="14">
        <f t="shared" si="154"/>
        <v>42121.756921296299</v>
      </c>
      <c r="S3282" s="14">
        <f t="shared" si="155"/>
        <v>42156.208333333328</v>
      </c>
    </row>
    <row r="3283" spans="1:19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8307</v>
      </c>
      <c r="P3283" t="s">
        <v>8308</v>
      </c>
      <c r="Q3283">
        <f t="shared" si="153"/>
        <v>129.36000000000001</v>
      </c>
      <c r="R3283" s="14">
        <f t="shared" si="154"/>
        <v>42219.019733796296</v>
      </c>
      <c r="S3283" s="14">
        <f t="shared" si="155"/>
        <v>42249.019733796296</v>
      </c>
    </row>
    <row r="3284" spans="1:19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8307</v>
      </c>
      <c r="P3284" t="s">
        <v>8308</v>
      </c>
      <c r="Q3284">
        <f t="shared" si="153"/>
        <v>134.26</v>
      </c>
      <c r="R3284" s="14">
        <f t="shared" si="154"/>
        <v>42445.19430555556</v>
      </c>
      <c r="S3284" s="14">
        <f t="shared" si="155"/>
        <v>42489.19430555556</v>
      </c>
    </row>
    <row r="3285" spans="1:19" ht="58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8307</v>
      </c>
      <c r="P3285" t="s">
        <v>8308</v>
      </c>
      <c r="Q3285">
        <f t="shared" si="153"/>
        <v>17.829999999999998</v>
      </c>
      <c r="R3285" s="14">
        <f t="shared" si="154"/>
        <v>42379.74418981481</v>
      </c>
      <c r="S3285" s="14">
        <f t="shared" si="155"/>
        <v>42410.875</v>
      </c>
    </row>
    <row r="3286" spans="1:19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8307</v>
      </c>
      <c r="P3286" t="s">
        <v>8308</v>
      </c>
      <c r="Q3286">
        <f t="shared" si="153"/>
        <v>203.2</v>
      </c>
      <c r="R3286" s="14">
        <f t="shared" si="154"/>
        <v>42380.884872685187</v>
      </c>
      <c r="S3286" s="14">
        <f t="shared" si="155"/>
        <v>42398.249305555553</v>
      </c>
    </row>
    <row r="3287" spans="1:19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8307</v>
      </c>
      <c r="P3287" t="s">
        <v>8308</v>
      </c>
      <c r="Q3287">
        <f t="shared" si="153"/>
        <v>69.19</v>
      </c>
      <c r="R3287" s="14">
        <f t="shared" si="154"/>
        <v>42762.942430555559</v>
      </c>
      <c r="S3287" s="14">
        <f t="shared" si="155"/>
        <v>42794.208333333328</v>
      </c>
    </row>
    <row r="3288" spans="1:19" ht="58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8307</v>
      </c>
      <c r="P3288" t="s">
        <v>8308</v>
      </c>
      <c r="Q3288">
        <f t="shared" si="153"/>
        <v>125.12</v>
      </c>
      <c r="R3288" s="14">
        <f t="shared" si="154"/>
        <v>42567.840069444443</v>
      </c>
      <c r="S3288" s="14">
        <f t="shared" si="155"/>
        <v>42597.840069444443</v>
      </c>
    </row>
    <row r="3289" spans="1:19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8307</v>
      </c>
      <c r="P3289" t="s">
        <v>8308</v>
      </c>
      <c r="Q3289">
        <f t="shared" si="153"/>
        <v>73.53</v>
      </c>
      <c r="R3289" s="14">
        <f t="shared" si="154"/>
        <v>42311.750324074077</v>
      </c>
      <c r="S3289" s="14">
        <f t="shared" si="155"/>
        <v>42336.750324074077</v>
      </c>
    </row>
    <row r="3290" spans="1:19" ht="58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8307</v>
      </c>
      <c r="P3290" t="s">
        <v>8308</v>
      </c>
      <c r="Q3290">
        <f t="shared" si="153"/>
        <v>48.44</v>
      </c>
      <c r="R3290" s="14">
        <f t="shared" si="154"/>
        <v>42505.774479166663</v>
      </c>
      <c r="S3290" s="14">
        <f t="shared" si="155"/>
        <v>42541.958333333328</v>
      </c>
    </row>
    <row r="3291" spans="1:19" ht="58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8307</v>
      </c>
      <c r="P3291" t="s">
        <v>8308</v>
      </c>
      <c r="Q3291">
        <f t="shared" si="153"/>
        <v>26.61</v>
      </c>
      <c r="R3291" s="14">
        <f t="shared" si="154"/>
        <v>42758.368078703701</v>
      </c>
      <c r="S3291" s="14">
        <f t="shared" si="155"/>
        <v>42786.368078703701</v>
      </c>
    </row>
    <row r="3292" spans="1:19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8307</v>
      </c>
      <c r="P3292" t="s">
        <v>8308</v>
      </c>
      <c r="Q3292">
        <f t="shared" si="153"/>
        <v>33.67</v>
      </c>
      <c r="R3292" s="14">
        <f t="shared" si="154"/>
        <v>42775.51494212963</v>
      </c>
      <c r="S3292" s="14">
        <f t="shared" si="155"/>
        <v>42805.51494212963</v>
      </c>
    </row>
    <row r="3293" spans="1:19" ht="58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8307</v>
      </c>
      <c r="P3293" t="s">
        <v>8308</v>
      </c>
      <c r="Q3293">
        <f t="shared" si="153"/>
        <v>40.71</v>
      </c>
      <c r="R3293" s="14">
        <f t="shared" si="154"/>
        <v>42232.702546296292</v>
      </c>
      <c r="S3293" s="14">
        <f t="shared" si="155"/>
        <v>42264.165972222225</v>
      </c>
    </row>
    <row r="3294" spans="1:19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8307</v>
      </c>
      <c r="P3294" t="s">
        <v>8308</v>
      </c>
      <c r="Q3294">
        <f t="shared" si="153"/>
        <v>19.27</v>
      </c>
      <c r="R3294" s="14">
        <f t="shared" si="154"/>
        <v>42282.770231481481</v>
      </c>
      <c r="S3294" s="14">
        <f t="shared" si="155"/>
        <v>42342.811898148153</v>
      </c>
    </row>
    <row r="3295" spans="1:19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8307</v>
      </c>
      <c r="P3295" t="s">
        <v>8308</v>
      </c>
      <c r="Q3295">
        <f t="shared" si="153"/>
        <v>84.29</v>
      </c>
      <c r="R3295" s="14">
        <f t="shared" si="154"/>
        <v>42768.425370370373</v>
      </c>
      <c r="S3295" s="14">
        <f t="shared" si="155"/>
        <v>42798.425370370373</v>
      </c>
    </row>
    <row r="3296" spans="1:19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8307</v>
      </c>
      <c r="P3296" t="s">
        <v>8308</v>
      </c>
      <c r="Q3296">
        <f t="shared" si="153"/>
        <v>29.58</v>
      </c>
      <c r="R3296" s="14">
        <f t="shared" si="154"/>
        <v>42141.541134259256</v>
      </c>
      <c r="S3296" s="14">
        <f t="shared" si="155"/>
        <v>42171.541134259256</v>
      </c>
    </row>
    <row r="3297" spans="1:19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8307</v>
      </c>
      <c r="P3297" t="s">
        <v>8308</v>
      </c>
      <c r="Q3297">
        <f t="shared" si="153"/>
        <v>26.67</v>
      </c>
      <c r="R3297" s="14">
        <f t="shared" si="154"/>
        <v>42609.442465277782</v>
      </c>
      <c r="S3297" s="14">
        <f t="shared" si="155"/>
        <v>42639.442465277782</v>
      </c>
    </row>
    <row r="3298" spans="1:19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8307</v>
      </c>
      <c r="P3298" t="s">
        <v>8308</v>
      </c>
      <c r="Q3298">
        <f t="shared" si="153"/>
        <v>45.98</v>
      </c>
      <c r="R3298" s="14">
        <f t="shared" si="154"/>
        <v>42309.756620370375</v>
      </c>
      <c r="S3298" s="14">
        <f t="shared" si="155"/>
        <v>42330.916666666672</v>
      </c>
    </row>
    <row r="3299" spans="1:19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8307</v>
      </c>
      <c r="P3299" t="s">
        <v>8308</v>
      </c>
      <c r="Q3299">
        <f t="shared" si="153"/>
        <v>125.09</v>
      </c>
      <c r="R3299" s="14">
        <f t="shared" si="154"/>
        <v>42193.771481481483</v>
      </c>
      <c r="S3299" s="14">
        <f t="shared" si="155"/>
        <v>42212.957638888889</v>
      </c>
    </row>
    <row r="3300" spans="1:19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8307</v>
      </c>
      <c r="P3300" t="s">
        <v>8308</v>
      </c>
      <c r="Q3300">
        <f t="shared" si="153"/>
        <v>141.29</v>
      </c>
      <c r="R3300" s="14">
        <f t="shared" si="154"/>
        <v>42239.957962962959</v>
      </c>
      <c r="S3300" s="14">
        <f t="shared" si="155"/>
        <v>42260</v>
      </c>
    </row>
    <row r="3301" spans="1:19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8307</v>
      </c>
      <c r="P3301" t="s">
        <v>8308</v>
      </c>
      <c r="Q3301">
        <f t="shared" si="153"/>
        <v>55.33</v>
      </c>
      <c r="R3301" s="14">
        <f t="shared" si="154"/>
        <v>42261.917395833334</v>
      </c>
      <c r="S3301" s="14">
        <f t="shared" si="155"/>
        <v>42291.917395833334</v>
      </c>
    </row>
    <row r="3302" spans="1:19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8307</v>
      </c>
      <c r="P3302" t="s">
        <v>8308</v>
      </c>
      <c r="Q3302">
        <f t="shared" si="153"/>
        <v>46.42</v>
      </c>
      <c r="R3302" s="14">
        <f t="shared" si="154"/>
        <v>42102.743773148148</v>
      </c>
      <c r="S3302" s="14">
        <f t="shared" si="155"/>
        <v>42123.743773148148</v>
      </c>
    </row>
    <row r="3303" spans="1:19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8307</v>
      </c>
      <c r="P3303" t="s">
        <v>8308</v>
      </c>
      <c r="Q3303">
        <f t="shared" si="153"/>
        <v>57.2</v>
      </c>
      <c r="R3303" s="14">
        <f t="shared" si="154"/>
        <v>42538.73583333334</v>
      </c>
      <c r="S3303" s="14">
        <f t="shared" si="155"/>
        <v>42583.290972222225</v>
      </c>
    </row>
    <row r="3304" spans="1:19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8307</v>
      </c>
      <c r="P3304" t="s">
        <v>8308</v>
      </c>
      <c r="Q3304">
        <f t="shared" si="153"/>
        <v>173.7</v>
      </c>
      <c r="R3304" s="14">
        <f t="shared" si="154"/>
        <v>42681.35157407407</v>
      </c>
      <c r="S3304" s="14">
        <f t="shared" si="155"/>
        <v>42711.35157407407</v>
      </c>
    </row>
    <row r="3305" spans="1:19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8307</v>
      </c>
      <c r="P3305" t="s">
        <v>8308</v>
      </c>
      <c r="Q3305">
        <f t="shared" si="153"/>
        <v>59.6</v>
      </c>
      <c r="R3305" s="14">
        <f t="shared" si="154"/>
        <v>42056.65143518518</v>
      </c>
      <c r="S3305" s="14">
        <f t="shared" si="155"/>
        <v>42091.609768518523</v>
      </c>
    </row>
    <row r="3306" spans="1:19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8307</v>
      </c>
      <c r="P3306" t="s">
        <v>8308</v>
      </c>
      <c r="Q3306">
        <f t="shared" si="153"/>
        <v>89.59</v>
      </c>
      <c r="R3306" s="14">
        <f t="shared" si="154"/>
        <v>42696.624444444446</v>
      </c>
      <c r="S3306" s="14">
        <f t="shared" si="155"/>
        <v>42726.624444444446</v>
      </c>
    </row>
    <row r="3307" spans="1:19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8307</v>
      </c>
      <c r="P3307" t="s">
        <v>8308</v>
      </c>
      <c r="Q3307">
        <f t="shared" si="153"/>
        <v>204.05</v>
      </c>
      <c r="R3307" s="14">
        <f t="shared" si="154"/>
        <v>42186.855879629627</v>
      </c>
      <c r="S3307" s="14">
        <f t="shared" si="155"/>
        <v>42216.855879629627</v>
      </c>
    </row>
    <row r="3308" spans="1:19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8307</v>
      </c>
      <c r="P3308" t="s">
        <v>8308</v>
      </c>
      <c r="Q3308">
        <f t="shared" si="153"/>
        <v>48.7</v>
      </c>
      <c r="R3308" s="14">
        <f t="shared" si="154"/>
        <v>42493.219236111108</v>
      </c>
      <c r="S3308" s="14">
        <f t="shared" si="155"/>
        <v>42531.125</v>
      </c>
    </row>
    <row r="3309" spans="1:19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8307</v>
      </c>
      <c r="P3309" t="s">
        <v>8308</v>
      </c>
      <c r="Q3309">
        <f t="shared" si="153"/>
        <v>53.34</v>
      </c>
      <c r="R3309" s="14">
        <f t="shared" si="154"/>
        <v>42475.057164351849</v>
      </c>
      <c r="S3309" s="14">
        <f t="shared" si="155"/>
        <v>42505.057164351849</v>
      </c>
    </row>
    <row r="3310" spans="1:19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8307</v>
      </c>
      <c r="P3310" t="s">
        <v>8308</v>
      </c>
      <c r="Q3310">
        <f t="shared" si="153"/>
        <v>75.09</v>
      </c>
      <c r="R3310" s="14">
        <f t="shared" si="154"/>
        <v>42452.876909722225</v>
      </c>
      <c r="S3310" s="14">
        <f t="shared" si="155"/>
        <v>42473.876909722225</v>
      </c>
    </row>
    <row r="3311" spans="1:19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8307</v>
      </c>
      <c r="P3311" t="s">
        <v>8308</v>
      </c>
      <c r="Q3311">
        <f t="shared" si="153"/>
        <v>18</v>
      </c>
      <c r="R3311" s="14">
        <f t="shared" si="154"/>
        <v>42628.650208333333</v>
      </c>
      <c r="S3311" s="14">
        <f t="shared" si="155"/>
        <v>42659.650208333333</v>
      </c>
    </row>
    <row r="3312" spans="1:19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8307</v>
      </c>
      <c r="P3312" t="s">
        <v>8308</v>
      </c>
      <c r="Q3312">
        <f t="shared" si="153"/>
        <v>209.84</v>
      </c>
      <c r="R3312" s="14">
        <f t="shared" si="154"/>
        <v>42253.928530092591</v>
      </c>
      <c r="S3312" s="14">
        <f t="shared" si="155"/>
        <v>42283.928530092591</v>
      </c>
    </row>
    <row r="3313" spans="1:19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8307</v>
      </c>
      <c r="P3313" t="s">
        <v>8308</v>
      </c>
      <c r="Q3313">
        <f t="shared" si="153"/>
        <v>61.02</v>
      </c>
      <c r="R3313" s="14">
        <f t="shared" si="154"/>
        <v>42264.29178240741</v>
      </c>
      <c r="S3313" s="14">
        <f t="shared" si="155"/>
        <v>42294.29178240741</v>
      </c>
    </row>
    <row r="3314" spans="1:19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8307</v>
      </c>
      <c r="P3314" t="s">
        <v>8308</v>
      </c>
      <c r="Q3314">
        <f t="shared" si="153"/>
        <v>61</v>
      </c>
      <c r="R3314" s="14">
        <f t="shared" si="154"/>
        <v>42664.809560185182</v>
      </c>
      <c r="S3314" s="14">
        <f t="shared" si="155"/>
        <v>42685.916666666672</v>
      </c>
    </row>
    <row r="3315" spans="1:19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8307</v>
      </c>
      <c r="P3315" t="s">
        <v>8308</v>
      </c>
      <c r="Q3315">
        <f t="shared" si="153"/>
        <v>80.03</v>
      </c>
      <c r="R3315" s="14">
        <f t="shared" si="154"/>
        <v>42382.244409722218</v>
      </c>
      <c r="S3315" s="14">
        <f t="shared" si="155"/>
        <v>42396.041666666672</v>
      </c>
    </row>
    <row r="3316" spans="1:19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8307</v>
      </c>
      <c r="P3316" t="s">
        <v>8308</v>
      </c>
      <c r="Q3316">
        <f t="shared" si="153"/>
        <v>29.07</v>
      </c>
      <c r="R3316" s="14">
        <f t="shared" si="154"/>
        <v>42105.267488425925</v>
      </c>
      <c r="S3316" s="14">
        <f t="shared" si="155"/>
        <v>42132.836805555555</v>
      </c>
    </row>
    <row r="3317" spans="1:19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8307</v>
      </c>
      <c r="P3317" t="s">
        <v>8308</v>
      </c>
      <c r="Q3317">
        <f t="shared" si="153"/>
        <v>49.44</v>
      </c>
      <c r="R3317" s="14">
        <f t="shared" si="154"/>
        <v>42466.303715277783</v>
      </c>
      <c r="S3317" s="14">
        <f t="shared" si="155"/>
        <v>42496.303715277783</v>
      </c>
    </row>
    <row r="3318" spans="1:19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8307</v>
      </c>
      <c r="P3318" t="s">
        <v>8308</v>
      </c>
      <c r="Q3318">
        <f t="shared" si="153"/>
        <v>93.98</v>
      </c>
      <c r="R3318" s="14">
        <f t="shared" si="154"/>
        <v>41826.871238425927</v>
      </c>
      <c r="S3318" s="14">
        <f t="shared" si="155"/>
        <v>41859.57916666667</v>
      </c>
    </row>
    <row r="3319" spans="1:19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8307</v>
      </c>
      <c r="P3319" t="s">
        <v>8308</v>
      </c>
      <c r="Q3319">
        <f t="shared" si="153"/>
        <v>61.94</v>
      </c>
      <c r="R3319" s="14">
        <f t="shared" si="154"/>
        <v>42499.039629629624</v>
      </c>
      <c r="S3319" s="14">
        <f t="shared" si="155"/>
        <v>42529.039629629624</v>
      </c>
    </row>
    <row r="3320" spans="1:19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8307</v>
      </c>
      <c r="P3320" t="s">
        <v>8308</v>
      </c>
      <c r="Q3320">
        <f t="shared" si="153"/>
        <v>78.5</v>
      </c>
      <c r="R3320" s="14">
        <f t="shared" si="154"/>
        <v>42431.302002314813</v>
      </c>
      <c r="S3320" s="14">
        <f t="shared" si="155"/>
        <v>42471.104166666672</v>
      </c>
    </row>
    <row r="3321" spans="1:19" ht="58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8307</v>
      </c>
      <c r="P3321" t="s">
        <v>8308</v>
      </c>
      <c r="Q3321">
        <f t="shared" si="153"/>
        <v>33.75</v>
      </c>
      <c r="R3321" s="14">
        <f t="shared" si="154"/>
        <v>41990.585486111115</v>
      </c>
      <c r="S3321" s="14">
        <f t="shared" si="155"/>
        <v>42035.585486111115</v>
      </c>
    </row>
    <row r="3322" spans="1:19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8307</v>
      </c>
      <c r="P3322" t="s">
        <v>8308</v>
      </c>
      <c r="Q3322">
        <f t="shared" si="153"/>
        <v>66.45</v>
      </c>
      <c r="R3322" s="14">
        <f t="shared" si="154"/>
        <v>42513.045798611114</v>
      </c>
      <c r="S3322" s="14">
        <f t="shared" si="155"/>
        <v>42543.045798611114</v>
      </c>
    </row>
    <row r="3323" spans="1:19" ht="58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8307</v>
      </c>
      <c r="P3323" t="s">
        <v>8308</v>
      </c>
      <c r="Q3323">
        <f t="shared" si="153"/>
        <v>35.799999999999997</v>
      </c>
      <c r="R3323" s="14">
        <f t="shared" si="154"/>
        <v>41914.100289351853</v>
      </c>
      <c r="S3323" s="14">
        <f t="shared" si="155"/>
        <v>41928.165972222225</v>
      </c>
    </row>
    <row r="3324" spans="1:19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8307</v>
      </c>
      <c r="P3324" t="s">
        <v>8308</v>
      </c>
      <c r="Q3324">
        <f t="shared" si="153"/>
        <v>145.65</v>
      </c>
      <c r="R3324" s="14">
        <f t="shared" si="154"/>
        <v>42521.010370370372</v>
      </c>
      <c r="S3324" s="14">
        <f t="shared" si="155"/>
        <v>42543.163194444445</v>
      </c>
    </row>
    <row r="3325" spans="1:19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8307</v>
      </c>
      <c r="P3325" t="s">
        <v>8308</v>
      </c>
      <c r="Q3325">
        <f t="shared" si="153"/>
        <v>25.69</v>
      </c>
      <c r="R3325" s="14">
        <f t="shared" si="154"/>
        <v>42608.36583333333</v>
      </c>
      <c r="S3325" s="14">
        <f t="shared" si="155"/>
        <v>42638.36583333333</v>
      </c>
    </row>
    <row r="3326" spans="1:19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8307</v>
      </c>
      <c r="P3326" t="s">
        <v>8308</v>
      </c>
      <c r="Q3326">
        <f t="shared" si="153"/>
        <v>152.5</v>
      </c>
      <c r="R3326" s="14">
        <f t="shared" si="154"/>
        <v>42512.58321759259</v>
      </c>
      <c r="S3326" s="14">
        <f t="shared" si="155"/>
        <v>42526.58321759259</v>
      </c>
    </row>
    <row r="3327" spans="1:19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8307</v>
      </c>
      <c r="P3327" t="s">
        <v>8308</v>
      </c>
      <c r="Q3327">
        <f t="shared" si="153"/>
        <v>30</v>
      </c>
      <c r="R3327" s="14">
        <f t="shared" si="154"/>
        <v>42064.785613425927</v>
      </c>
      <c r="S3327" s="14">
        <f t="shared" si="155"/>
        <v>42099.743946759263</v>
      </c>
    </row>
    <row r="3328" spans="1:19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8307</v>
      </c>
      <c r="P3328" t="s">
        <v>8308</v>
      </c>
      <c r="Q3328">
        <f t="shared" si="153"/>
        <v>142.28</v>
      </c>
      <c r="R3328" s="14">
        <f t="shared" si="154"/>
        <v>42041.714178240742</v>
      </c>
      <c r="S3328" s="14">
        <f t="shared" si="155"/>
        <v>42071.67251157407</v>
      </c>
    </row>
    <row r="3329" spans="1:19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8307</v>
      </c>
      <c r="P3329" t="s">
        <v>8308</v>
      </c>
      <c r="Q3329">
        <f t="shared" si="153"/>
        <v>24.55</v>
      </c>
      <c r="R3329" s="14">
        <f t="shared" si="154"/>
        <v>42468.374606481477</v>
      </c>
      <c r="S3329" s="14">
        <f t="shared" si="155"/>
        <v>42498.374606481477</v>
      </c>
    </row>
    <row r="3330" spans="1:19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8307</v>
      </c>
      <c r="P3330" t="s">
        <v>8308</v>
      </c>
      <c r="Q3330">
        <f t="shared" si="153"/>
        <v>292.77999999999997</v>
      </c>
      <c r="R3330" s="14">
        <f t="shared" si="154"/>
        <v>41822.57503472222</v>
      </c>
      <c r="S3330" s="14">
        <f t="shared" si="155"/>
        <v>41825.041666666664</v>
      </c>
    </row>
    <row r="3331" spans="1:19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8307</v>
      </c>
      <c r="P3331" t="s">
        <v>8308</v>
      </c>
      <c r="Q3331">
        <f t="shared" ref="Q3331:Q3394" si="156">IFERROR(ROUND(E3331/L3331,2),0)</f>
        <v>44.92</v>
      </c>
      <c r="R3331" s="14">
        <f t="shared" ref="R3331:R3394" si="157">(((J3331/60)/60)/24)+DATE(1970,1,1)</f>
        <v>41837.323009259257</v>
      </c>
      <c r="S3331" s="14">
        <f t="shared" ref="S3331:S3394" si="158">(((I3331/60)/60)/24)+DATE(1970,1,1)</f>
        <v>41847.958333333336</v>
      </c>
    </row>
    <row r="3332" spans="1:19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8307</v>
      </c>
      <c r="P3332" t="s">
        <v>8308</v>
      </c>
      <c r="Q3332">
        <f t="shared" si="156"/>
        <v>23.1</v>
      </c>
      <c r="R3332" s="14">
        <f t="shared" si="157"/>
        <v>42065.887361111112</v>
      </c>
      <c r="S3332" s="14">
        <f t="shared" si="158"/>
        <v>42095.845694444448</v>
      </c>
    </row>
    <row r="3333" spans="1:19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8307</v>
      </c>
      <c r="P3333" t="s">
        <v>8308</v>
      </c>
      <c r="Q3333">
        <f t="shared" si="156"/>
        <v>80.400000000000006</v>
      </c>
      <c r="R3333" s="14">
        <f t="shared" si="157"/>
        <v>42248.697754629626</v>
      </c>
      <c r="S3333" s="14">
        <f t="shared" si="158"/>
        <v>42283.697754629626</v>
      </c>
    </row>
    <row r="3334" spans="1:19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8307</v>
      </c>
      <c r="P3334" t="s">
        <v>8308</v>
      </c>
      <c r="Q3334">
        <f t="shared" si="156"/>
        <v>72.290000000000006</v>
      </c>
      <c r="R3334" s="14">
        <f t="shared" si="157"/>
        <v>41809.860300925924</v>
      </c>
      <c r="S3334" s="14">
        <f t="shared" si="158"/>
        <v>41839.860300925924</v>
      </c>
    </row>
    <row r="3335" spans="1:19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8307</v>
      </c>
      <c r="P3335" t="s">
        <v>8308</v>
      </c>
      <c r="Q3335">
        <f t="shared" si="156"/>
        <v>32.97</v>
      </c>
      <c r="R3335" s="14">
        <f t="shared" si="157"/>
        <v>42148.676851851851</v>
      </c>
      <c r="S3335" s="14">
        <f t="shared" si="158"/>
        <v>42170.676851851851</v>
      </c>
    </row>
    <row r="3336" spans="1:19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8307</v>
      </c>
      <c r="P3336" t="s">
        <v>8308</v>
      </c>
      <c r="Q3336">
        <f t="shared" si="156"/>
        <v>116.65</v>
      </c>
      <c r="R3336" s="14">
        <f t="shared" si="157"/>
        <v>42185.521087962959</v>
      </c>
      <c r="S3336" s="14">
        <f t="shared" si="158"/>
        <v>42215.521087962959</v>
      </c>
    </row>
    <row r="3337" spans="1:19" ht="58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8307</v>
      </c>
      <c r="P3337" t="s">
        <v>8308</v>
      </c>
      <c r="Q3337">
        <f t="shared" si="156"/>
        <v>79.62</v>
      </c>
      <c r="R3337" s="14">
        <f t="shared" si="157"/>
        <v>41827.674143518518</v>
      </c>
      <c r="S3337" s="14">
        <f t="shared" si="158"/>
        <v>41854.958333333336</v>
      </c>
    </row>
    <row r="3338" spans="1:19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8307</v>
      </c>
      <c r="P3338" t="s">
        <v>8308</v>
      </c>
      <c r="Q3338">
        <f t="shared" si="156"/>
        <v>27.78</v>
      </c>
      <c r="R3338" s="14">
        <f t="shared" si="157"/>
        <v>42437.398680555561</v>
      </c>
      <c r="S3338" s="14">
        <f t="shared" si="158"/>
        <v>42465.35701388889</v>
      </c>
    </row>
    <row r="3339" spans="1:19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8307</v>
      </c>
      <c r="P3339" t="s">
        <v>8308</v>
      </c>
      <c r="Q3339">
        <f t="shared" si="156"/>
        <v>81.03</v>
      </c>
      <c r="R3339" s="14">
        <f t="shared" si="157"/>
        <v>41901.282025462962</v>
      </c>
      <c r="S3339" s="14">
        <f t="shared" si="158"/>
        <v>41922.875</v>
      </c>
    </row>
    <row r="3340" spans="1:19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8307</v>
      </c>
      <c r="P3340" t="s">
        <v>8308</v>
      </c>
      <c r="Q3340">
        <f t="shared" si="156"/>
        <v>136.85</v>
      </c>
      <c r="R3340" s="14">
        <f t="shared" si="157"/>
        <v>42769.574999999997</v>
      </c>
      <c r="S3340" s="14">
        <f t="shared" si="158"/>
        <v>42790.574999999997</v>
      </c>
    </row>
    <row r="3341" spans="1:19" ht="43.5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8307</v>
      </c>
      <c r="P3341" t="s">
        <v>8308</v>
      </c>
      <c r="Q3341">
        <f t="shared" si="156"/>
        <v>177.62</v>
      </c>
      <c r="R3341" s="14">
        <f t="shared" si="157"/>
        <v>42549.665717592594</v>
      </c>
      <c r="S3341" s="14">
        <f t="shared" si="158"/>
        <v>42579.665717592594</v>
      </c>
    </row>
    <row r="3342" spans="1:19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8307</v>
      </c>
      <c r="P3342" t="s">
        <v>8308</v>
      </c>
      <c r="Q3342">
        <f t="shared" si="156"/>
        <v>109.08</v>
      </c>
      <c r="R3342" s="14">
        <f t="shared" si="157"/>
        <v>42685.974004629628</v>
      </c>
      <c r="S3342" s="14">
        <f t="shared" si="158"/>
        <v>42710.974004629628</v>
      </c>
    </row>
    <row r="3343" spans="1:19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8307</v>
      </c>
      <c r="P3343" t="s">
        <v>8308</v>
      </c>
      <c r="Q3343">
        <f t="shared" si="156"/>
        <v>119.64</v>
      </c>
      <c r="R3343" s="14">
        <f t="shared" si="157"/>
        <v>42510.798854166671</v>
      </c>
      <c r="S3343" s="14">
        <f t="shared" si="158"/>
        <v>42533.708333333328</v>
      </c>
    </row>
    <row r="3344" spans="1:19" ht="43.5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8307</v>
      </c>
      <c r="P3344" t="s">
        <v>8308</v>
      </c>
      <c r="Q3344">
        <f t="shared" si="156"/>
        <v>78.209999999999994</v>
      </c>
      <c r="R3344" s="14">
        <f t="shared" si="157"/>
        <v>42062.296412037031</v>
      </c>
      <c r="S3344" s="14">
        <f t="shared" si="158"/>
        <v>42095.207638888889</v>
      </c>
    </row>
    <row r="3345" spans="1:19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8307</v>
      </c>
      <c r="P3345" t="s">
        <v>8308</v>
      </c>
      <c r="Q3345">
        <f t="shared" si="156"/>
        <v>52.17</v>
      </c>
      <c r="R3345" s="14">
        <f t="shared" si="157"/>
        <v>42452.916481481487</v>
      </c>
      <c r="S3345" s="14">
        <f t="shared" si="158"/>
        <v>42473.554166666669</v>
      </c>
    </row>
    <row r="3346" spans="1:19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8307</v>
      </c>
      <c r="P3346" t="s">
        <v>8308</v>
      </c>
      <c r="Q3346">
        <f t="shared" si="156"/>
        <v>114.13</v>
      </c>
      <c r="R3346" s="14">
        <f t="shared" si="157"/>
        <v>41851.200150462959</v>
      </c>
      <c r="S3346" s="14">
        <f t="shared" si="158"/>
        <v>41881.200150462959</v>
      </c>
    </row>
    <row r="3347" spans="1:19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8307</v>
      </c>
      <c r="P3347" t="s">
        <v>8308</v>
      </c>
      <c r="Q3347">
        <f t="shared" si="156"/>
        <v>50</v>
      </c>
      <c r="R3347" s="14">
        <f t="shared" si="157"/>
        <v>42053.106111111112</v>
      </c>
      <c r="S3347" s="14">
        <f t="shared" si="158"/>
        <v>42112.025694444441</v>
      </c>
    </row>
    <row r="3348" spans="1:19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8307</v>
      </c>
      <c r="P3348" t="s">
        <v>8308</v>
      </c>
      <c r="Q3348">
        <f t="shared" si="156"/>
        <v>91.67</v>
      </c>
      <c r="R3348" s="14">
        <f t="shared" si="157"/>
        <v>42054.024421296301</v>
      </c>
      <c r="S3348" s="14">
        <f t="shared" si="158"/>
        <v>42061.024421296301</v>
      </c>
    </row>
    <row r="3349" spans="1:19" ht="58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8307</v>
      </c>
      <c r="P3349" t="s">
        <v>8308</v>
      </c>
      <c r="Q3349">
        <f t="shared" si="156"/>
        <v>108.59</v>
      </c>
      <c r="R3349" s="14">
        <f t="shared" si="157"/>
        <v>42484.551550925928</v>
      </c>
      <c r="S3349" s="14">
        <f t="shared" si="158"/>
        <v>42498.875</v>
      </c>
    </row>
    <row r="3350" spans="1:19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8307</v>
      </c>
      <c r="P3350" t="s">
        <v>8308</v>
      </c>
      <c r="Q3350">
        <f t="shared" si="156"/>
        <v>69.819999999999993</v>
      </c>
      <c r="R3350" s="14">
        <f t="shared" si="157"/>
        <v>42466.558796296296</v>
      </c>
      <c r="S3350" s="14">
        <f t="shared" si="158"/>
        <v>42490.165972222225</v>
      </c>
    </row>
    <row r="3351" spans="1:19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8307</v>
      </c>
      <c r="P3351" t="s">
        <v>8308</v>
      </c>
      <c r="Q3351">
        <f t="shared" si="156"/>
        <v>109.57</v>
      </c>
      <c r="R3351" s="14">
        <f t="shared" si="157"/>
        <v>42513.110787037032</v>
      </c>
      <c r="S3351" s="14">
        <f t="shared" si="158"/>
        <v>42534.708333333328</v>
      </c>
    </row>
    <row r="3352" spans="1:19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8307</v>
      </c>
      <c r="P3352" t="s">
        <v>8308</v>
      </c>
      <c r="Q3352">
        <f t="shared" si="156"/>
        <v>71.67</v>
      </c>
      <c r="R3352" s="14">
        <f t="shared" si="157"/>
        <v>42302.701516203699</v>
      </c>
      <c r="S3352" s="14">
        <f t="shared" si="158"/>
        <v>42337.958333333328</v>
      </c>
    </row>
    <row r="3353" spans="1:19" ht="58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8307</v>
      </c>
      <c r="P3353" t="s">
        <v>8308</v>
      </c>
      <c r="Q3353">
        <f t="shared" si="156"/>
        <v>93.61</v>
      </c>
      <c r="R3353" s="14">
        <f t="shared" si="157"/>
        <v>41806.395428240743</v>
      </c>
      <c r="S3353" s="14">
        <f t="shared" si="158"/>
        <v>41843.458333333336</v>
      </c>
    </row>
    <row r="3354" spans="1:19" ht="58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8307</v>
      </c>
      <c r="P3354" t="s">
        <v>8308</v>
      </c>
      <c r="Q3354">
        <f t="shared" si="156"/>
        <v>76.8</v>
      </c>
      <c r="R3354" s="14">
        <f t="shared" si="157"/>
        <v>42495.992800925931</v>
      </c>
      <c r="S3354" s="14">
        <f t="shared" si="158"/>
        <v>42552.958333333328</v>
      </c>
    </row>
    <row r="3355" spans="1:19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8307</v>
      </c>
      <c r="P3355" t="s">
        <v>8308</v>
      </c>
      <c r="Q3355">
        <f t="shared" si="156"/>
        <v>35.799999999999997</v>
      </c>
      <c r="R3355" s="14">
        <f t="shared" si="157"/>
        <v>42479.432291666672</v>
      </c>
      <c r="S3355" s="14">
        <f t="shared" si="158"/>
        <v>42492.958333333328</v>
      </c>
    </row>
    <row r="3356" spans="1:19" ht="43.5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8307</v>
      </c>
      <c r="P3356" t="s">
        <v>8308</v>
      </c>
      <c r="Q3356">
        <f t="shared" si="156"/>
        <v>55.6</v>
      </c>
      <c r="R3356" s="14">
        <f t="shared" si="157"/>
        <v>42270.7269212963</v>
      </c>
      <c r="S3356" s="14">
        <f t="shared" si="158"/>
        <v>42306.167361111111</v>
      </c>
    </row>
    <row r="3357" spans="1:19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8307</v>
      </c>
      <c r="P3357" t="s">
        <v>8308</v>
      </c>
      <c r="Q3357">
        <f t="shared" si="156"/>
        <v>147.33000000000001</v>
      </c>
      <c r="R3357" s="14">
        <f t="shared" si="157"/>
        <v>42489.619525462964</v>
      </c>
      <c r="S3357" s="14">
        <f t="shared" si="158"/>
        <v>42500.470138888893</v>
      </c>
    </row>
    <row r="3358" spans="1:19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8307</v>
      </c>
      <c r="P3358" t="s">
        <v>8308</v>
      </c>
      <c r="Q3358">
        <f t="shared" si="156"/>
        <v>56.33</v>
      </c>
      <c r="R3358" s="14">
        <f t="shared" si="157"/>
        <v>42536.815648148149</v>
      </c>
      <c r="S3358" s="14">
        <f t="shared" si="158"/>
        <v>42566.815648148149</v>
      </c>
    </row>
    <row r="3359" spans="1:19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8307</v>
      </c>
      <c r="P3359" t="s">
        <v>8308</v>
      </c>
      <c r="Q3359">
        <f t="shared" si="156"/>
        <v>96.19</v>
      </c>
      <c r="R3359" s="14">
        <f t="shared" si="157"/>
        <v>41822.417939814812</v>
      </c>
      <c r="S3359" s="14">
        <f t="shared" si="158"/>
        <v>41852.417939814812</v>
      </c>
    </row>
    <row r="3360" spans="1:19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8307</v>
      </c>
      <c r="P3360" t="s">
        <v>8308</v>
      </c>
      <c r="Q3360">
        <f t="shared" si="156"/>
        <v>63.57</v>
      </c>
      <c r="R3360" s="14">
        <f t="shared" si="157"/>
        <v>41932.311099537037</v>
      </c>
      <c r="S3360" s="14">
        <f t="shared" si="158"/>
        <v>41962.352766203709</v>
      </c>
    </row>
    <row r="3361" spans="1:19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8307</v>
      </c>
      <c r="P3361" t="s">
        <v>8308</v>
      </c>
      <c r="Q3361">
        <f t="shared" si="156"/>
        <v>184.78</v>
      </c>
      <c r="R3361" s="14">
        <f t="shared" si="157"/>
        <v>42746.057106481487</v>
      </c>
      <c r="S3361" s="14">
        <f t="shared" si="158"/>
        <v>42791.057106481487</v>
      </c>
    </row>
    <row r="3362" spans="1:19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8307</v>
      </c>
      <c r="P3362" t="s">
        <v>8308</v>
      </c>
      <c r="Q3362">
        <f t="shared" si="156"/>
        <v>126.72</v>
      </c>
      <c r="R3362" s="14">
        <f t="shared" si="157"/>
        <v>42697.082673611112</v>
      </c>
      <c r="S3362" s="14">
        <f t="shared" si="158"/>
        <v>42718.665972222225</v>
      </c>
    </row>
    <row r="3363" spans="1:19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8307</v>
      </c>
      <c r="P3363" t="s">
        <v>8308</v>
      </c>
      <c r="Q3363">
        <f t="shared" si="156"/>
        <v>83.43</v>
      </c>
      <c r="R3363" s="14">
        <f t="shared" si="157"/>
        <v>41866.025347222225</v>
      </c>
      <c r="S3363" s="14">
        <f t="shared" si="158"/>
        <v>41883.665972222225</v>
      </c>
    </row>
    <row r="3364" spans="1:19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8307</v>
      </c>
      <c r="P3364" t="s">
        <v>8308</v>
      </c>
      <c r="Q3364">
        <f t="shared" si="156"/>
        <v>54.5</v>
      </c>
      <c r="R3364" s="14">
        <f t="shared" si="157"/>
        <v>42056.091631944444</v>
      </c>
      <c r="S3364" s="14">
        <f t="shared" si="158"/>
        <v>42070.204861111109</v>
      </c>
    </row>
    <row r="3365" spans="1:19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8307</v>
      </c>
      <c r="P3365" t="s">
        <v>8308</v>
      </c>
      <c r="Q3365">
        <f t="shared" si="156"/>
        <v>302.31</v>
      </c>
      <c r="R3365" s="14">
        <f t="shared" si="157"/>
        <v>41851.771354166667</v>
      </c>
      <c r="S3365" s="14">
        <f t="shared" si="158"/>
        <v>41870.666666666664</v>
      </c>
    </row>
    <row r="3366" spans="1:19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8307</v>
      </c>
      <c r="P3366" t="s">
        <v>8308</v>
      </c>
      <c r="Q3366">
        <f t="shared" si="156"/>
        <v>44.14</v>
      </c>
      <c r="R3366" s="14">
        <f t="shared" si="157"/>
        <v>42422.977418981478</v>
      </c>
      <c r="S3366" s="14">
        <f t="shared" si="158"/>
        <v>42444.875</v>
      </c>
    </row>
    <row r="3367" spans="1:19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8307</v>
      </c>
      <c r="P3367" t="s">
        <v>8308</v>
      </c>
      <c r="Q3367">
        <f t="shared" si="156"/>
        <v>866.67</v>
      </c>
      <c r="R3367" s="14">
        <f t="shared" si="157"/>
        <v>42321.101759259262</v>
      </c>
      <c r="S3367" s="14">
        <f t="shared" si="158"/>
        <v>42351.101759259262</v>
      </c>
    </row>
    <row r="3368" spans="1:19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8307</v>
      </c>
      <c r="P3368" t="s">
        <v>8308</v>
      </c>
      <c r="Q3368">
        <f t="shared" si="156"/>
        <v>61.39</v>
      </c>
      <c r="R3368" s="14">
        <f t="shared" si="157"/>
        <v>42107.067557870367</v>
      </c>
      <c r="S3368" s="14">
        <f t="shared" si="158"/>
        <v>42137.067557870367</v>
      </c>
    </row>
    <row r="3369" spans="1:19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8307</v>
      </c>
      <c r="P3369" t="s">
        <v>8308</v>
      </c>
      <c r="Q3369">
        <f t="shared" si="156"/>
        <v>29.67</v>
      </c>
      <c r="R3369" s="14">
        <f t="shared" si="157"/>
        <v>42192.933958333335</v>
      </c>
      <c r="S3369" s="14">
        <f t="shared" si="158"/>
        <v>42217.933958333335</v>
      </c>
    </row>
    <row r="3370" spans="1:19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8307</v>
      </c>
      <c r="P3370" t="s">
        <v>8308</v>
      </c>
      <c r="Q3370">
        <f t="shared" si="156"/>
        <v>45.48</v>
      </c>
      <c r="R3370" s="14">
        <f t="shared" si="157"/>
        <v>41969.199756944443</v>
      </c>
      <c r="S3370" s="14">
        <f t="shared" si="158"/>
        <v>42005.208333333328</v>
      </c>
    </row>
    <row r="3371" spans="1:19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8307</v>
      </c>
      <c r="P3371" t="s">
        <v>8308</v>
      </c>
      <c r="Q3371">
        <f t="shared" si="156"/>
        <v>96.2</v>
      </c>
      <c r="R3371" s="14">
        <f t="shared" si="157"/>
        <v>42690.041435185187</v>
      </c>
      <c r="S3371" s="14">
        <f t="shared" si="158"/>
        <v>42750.041435185187</v>
      </c>
    </row>
    <row r="3372" spans="1:19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8307</v>
      </c>
      <c r="P3372" t="s">
        <v>8308</v>
      </c>
      <c r="Q3372">
        <f t="shared" si="156"/>
        <v>67.92</v>
      </c>
      <c r="R3372" s="14">
        <f t="shared" si="157"/>
        <v>42690.334317129629</v>
      </c>
      <c r="S3372" s="14">
        <f t="shared" si="158"/>
        <v>42721.333333333328</v>
      </c>
    </row>
    <row r="3373" spans="1:19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8307</v>
      </c>
      <c r="P3373" t="s">
        <v>8308</v>
      </c>
      <c r="Q3373">
        <f t="shared" si="156"/>
        <v>30.78</v>
      </c>
      <c r="R3373" s="14">
        <f t="shared" si="157"/>
        <v>42312.874594907407</v>
      </c>
      <c r="S3373" s="14">
        <f t="shared" si="158"/>
        <v>42340.874594907407</v>
      </c>
    </row>
    <row r="3374" spans="1:19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8307</v>
      </c>
      <c r="P3374" t="s">
        <v>8308</v>
      </c>
      <c r="Q3374">
        <f t="shared" si="156"/>
        <v>38.33</v>
      </c>
      <c r="R3374" s="14">
        <f t="shared" si="157"/>
        <v>41855.548101851848</v>
      </c>
      <c r="S3374" s="14">
        <f t="shared" si="158"/>
        <v>41876.207638888889</v>
      </c>
    </row>
    <row r="3375" spans="1:19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8307</v>
      </c>
      <c r="P3375" t="s">
        <v>8308</v>
      </c>
      <c r="Q3375">
        <f t="shared" si="156"/>
        <v>66.83</v>
      </c>
      <c r="R3375" s="14">
        <f t="shared" si="157"/>
        <v>42179.854629629626</v>
      </c>
      <c r="S3375" s="14">
        <f t="shared" si="158"/>
        <v>42203.666666666672</v>
      </c>
    </row>
    <row r="3376" spans="1:19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8307</v>
      </c>
      <c r="P3376" t="s">
        <v>8308</v>
      </c>
      <c r="Q3376">
        <f t="shared" si="156"/>
        <v>71.73</v>
      </c>
      <c r="R3376" s="14">
        <f t="shared" si="157"/>
        <v>42275.731666666667</v>
      </c>
      <c r="S3376" s="14">
        <f t="shared" si="158"/>
        <v>42305.731666666667</v>
      </c>
    </row>
    <row r="3377" spans="1:19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8307</v>
      </c>
      <c r="P3377" t="s">
        <v>8308</v>
      </c>
      <c r="Q3377">
        <f t="shared" si="156"/>
        <v>176.47</v>
      </c>
      <c r="R3377" s="14">
        <f t="shared" si="157"/>
        <v>41765.610798611109</v>
      </c>
      <c r="S3377" s="14">
        <f t="shared" si="158"/>
        <v>41777.610798611109</v>
      </c>
    </row>
    <row r="3378" spans="1:19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8307</v>
      </c>
      <c r="P3378" t="s">
        <v>8308</v>
      </c>
      <c r="Q3378">
        <f t="shared" si="156"/>
        <v>421.11</v>
      </c>
      <c r="R3378" s="14">
        <f t="shared" si="157"/>
        <v>42059.701319444444</v>
      </c>
      <c r="S3378" s="14">
        <f t="shared" si="158"/>
        <v>42119.659652777773</v>
      </c>
    </row>
    <row r="3379" spans="1:19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8307</v>
      </c>
      <c r="P3379" t="s">
        <v>8308</v>
      </c>
      <c r="Q3379">
        <f t="shared" si="156"/>
        <v>104.99</v>
      </c>
      <c r="R3379" s="14">
        <f t="shared" si="157"/>
        <v>42053.732627314821</v>
      </c>
      <c r="S3379" s="14">
        <f t="shared" si="158"/>
        <v>42083.705555555556</v>
      </c>
    </row>
    <row r="3380" spans="1:19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8307</v>
      </c>
      <c r="P3380" t="s">
        <v>8308</v>
      </c>
      <c r="Q3380">
        <f t="shared" si="156"/>
        <v>28.19</v>
      </c>
      <c r="R3380" s="14">
        <f t="shared" si="157"/>
        <v>41858.355393518519</v>
      </c>
      <c r="S3380" s="14">
        <f t="shared" si="158"/>
        <v>41882.547222222223</v>
      </c>
    </row>
    <row r="3381" spans="1:19" ht="58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8307</v>
      </c>
      <c r="P3381" t="s">
        <v>8308</v>
      </c>
      <c r="Q3381">
        <f t="shared" si="156"/>
        <v>54.55</v>
      </c>
      <c r="R3381" s="14">
        <f t="shared" si="157"/>
        <v>42225.513888888891</v>
      </c>
      <c r="S3381" s="14">
        <f t="shared" si="158"/>
        <v>42242.958333333328</v>
      </c>
    </row>
    <row r="3382" spans="1:19" ht="58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8307</v>
      </c>
      <c r="P3382" t="s">
        <v>8308</v>
      </c>
      <c r="Q3382">
        <f t="shared" si="156"/>
        <v>111.89</v>
      </c>
      <c r="R3382" s="14">
        <f t="shared" si="157"/>
        <v>41937.95344907407</v>
      </c>
      <c r="S3382" s="14">
        <f t="shared" si="158"/>
        <v>41972.995115740734</v>
      </c>
    </row>
    <row r="3383" spans="1:19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8307</v>
      </c>
      <c r="P3383" t="s">
        <v>8308</v>
      </c>
      <c r="Q3383">
        <f t="shared" si="156"/>
        <v>85.21</v>
      </c>
      <c r="R3383" s="14">
        <f t="shared" si="157"/>
        <v>42044.184988425928</v>
      </c>
      <c r="S3383" s="14">
        <f t="shared" si="158"/>
        <v>42074.143321759257</v>
      </c>
    </row>
    <row r="3384" spans="1:19" ht="58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8307</v>
      </c>
      <c r="P3384" t="s">
        <v>8308</v>
      </c>
      <c r="Q3384">
        <f t="shared" si="156"/>
        <v>76.650000000000006</v>
      </c>
      <c r="R3384" s="14">
        <f t="shared" si="157"/>
        <v>42559.431203703702</v>
      </c>
      <c r="S3384" s="14">
        <f t="shared" si="158"/>
        <v>42583.957638888889</v>
      </c>
    </row>
    <row r="3385" spans="1:19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8307</v>
      </c>
      <c r="P3385" t="s">
        <v>8308</v>
      </c>
      <c r="Q3385">
        <f t="shared" si="156"/>
        <v>65.17</v>
      </c>
      <c r="R3385" s="14">
        <f t="shared" si="157"/>
        <v>42524.782638888893</v>
      </c>
      <c r="S3385" s="14">
        <f t="shared" si="158"/>
        <v>42544.782638888893</v>
      </c>
    </row>
    <row r="3386" spans="1:19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8307</v>
      </c>
      <c r="P3386" t="s">
        <v>8308</v>
      </c>
      <c r="Q3386">
        <f t="shared" si="156"/>
        <v>93.76</v>
      </c>
      <c r="R3386" s="14">
        <f t="shared" si="157"/>
        <v>42292.087592592594</v>
      </c>
      <c r="S3386" s="14">
        <f t="shared" si="158"/>
        <v>42329.125</v>
      </c>
    </row>
    <row r="3387" spans="1:19" ht="58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8307</v>
      </c>
      <c r="P3387" t="s">
        <v>8308</v>
      </c>
      <c r="Q3387">
        <f t="shared" si="156"/>
        <v>133.33000000000001</v>
      </c>
      <c r="R3387" s="14">
        <f t="shared" si="157"/>
        <v>41953.8675</v>
      </c>
      <c r="S3387" s="14">
        <f t="shared" si="158"/>
        <v>41983.8675</v>
      </c>
    </row>
    <row r="3388" spans="1:19" ht="58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8307</v>
      </c>
      <c r="P3388" t="s">
        <v>8308</v>
      </c>
      <c r="Q3388">
        <f t="shared" si="156"/>
        <v>51.22</v>
      </c>
      <c r="R3388" s="14">
        <f t="shared" si="157"/>
        <v>41946.644745370373</v>
      </c>
      <c r="S3388" s="14">
        <f t="shared" si="158"/>
        <v>41976.644745370373</v>
      </c>
    </row>
    <row r="3389" spans="1:19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8307</v>
      </c>
      <c r="P3389" t="s">
        <v>8308</v>
      </c>
      <c r="Q3389">
        <f t="shared" si="156"/>
        <v>100.17</v>
      </c>
      <c r="R3389" s="14">
        <f t="shared" si="157"/>
        <v>41947.762592592589</v>
      </c>
      <c r="S3389" s="14">
        <f t="shared" si="158"/>
        <v>41987.762592592597</v>
      </c>
    </row>
    <row r="3390" spans="1:19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8307</v>
      </c>
      <c r="P3390" t="s">
        <v>8308</v>
      </c>
      <c r="Q3390">
        <f t="shared" si="156"/>
        <v>34.6</v>
      </c>
      <c r="R3390" s="14">
        <f t="shared" si="157"/>
        <v>42143.461122685185</v>
      </c>
      <c r="S3390" s="14">
        <f t="shared" si="158"/>
        <v>42173.461122685185</v>
      </c>
    </row>
    <row r="3391" spans="1:19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8307</v>
      </c>
      <c r="P3391" t="s">
        <v>8308</v>
      </c>
      <c r="Q3391">
        <f t="shared" si="156"/>
        <v>184.68</v>
      </c>
      <c r="R3391" s="14">
        <f t="shared" si="157"/>
        <v>42494.563449074078</v>
      </c>
      <c r="S3391" s="14">
        <f t="shared" si="158"/>
        <v>42524.563449074078</v>
      </c>
    </row>
    <row r="3392" spans="1:19" ht="58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8307</v>
      </c>
      <c r="P3392" t="s">
        <v>8308</v>
      </c>
      <c r="Q3392">
        <f t="shared" si="156"/>
        <v>69.819999999999993</v>
      </c>
      <c r="R3392" s="14">
        <f t="shared" si="157"/>
        <v>41815.774826388886</v>
      </c>
      <c r="S3392" s="14">
        <f t="shared" si="158"/>
        <v>41830.774826388886</v>
      </c>
    </row>
    <row r="3393" spans="1:19" ht="58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8307</v>
      </c>
      <c r="P3393" t="s">
        <v>8308</v>
      </c>
      <c r="Q3393">
        <f t="shared" si="156"/>
        <v>61.94</v>
      </c>
      <c r="R3393" s="14">
        <f t="shared" si="157"/>
        <v>41830.545694444445</v>
      </c>
      <c r="S3393" s="14">
        <f t="shared" si="158"/>
        <v>41859.936111111114</v>
      </c>
    </row>
    <row r="3394" spans="1:19" ht="58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8307</v>
      </c>
      <c r="P3394" t="s">
        <v>8308</v>
      </c>
      <c r="Q3394">
        <f t="shared" si="156"/>
        <v>41.67</v>
      </c>
      <c r="R3394" s="14">
        <f t="shared" si="157"/>
        <v>42446.845543981486</v>
      </c>
      <c r="S3394" s="14">
        <f t="shared" si="158"/>
        <v>42496.845543981486</v>
      </c>
    </row>
    <row r="3395" spans="1:19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8307</v>
      </c>
      <c r="P3395" t="s">
        <v>8308</v>
      </c>
      <c r="Q3395">
        <f t="shared" ref="Q3395:Q3458" si="159">IFERROR(ROUND(E3395/L3395,2),0)</f>
        <v>36.07</v>
      </c>
      <c r="R3395" s="14">
        <f t="shared" ref="R3395:R3458" si="160">(((J3395/60)/60)/24)+DATE(1970,1,1)</f>
        <v>41923.921643518523</v>
      </c>
      <c r="S3395" s="14">
        <f t="shared" ref="S3395:S3458" si="161">(((I3395/60)/60)/24)+DATE(1970,1,1)</f>
        <v>41949.031944444447</v>
      </c>
    </row>
    <row r="3396" spans="1:19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8307</v>
      </c>
      <c r="P3396" t="s">
        <v>8308</v>
      </c>
      <c r="Q3396">
        <f t="shared" si="159"/>
        <v>29</v>
      </c>
      <c r="R3396" s="14">
        <f t="shared" si="160"/>
        <v>41817.59542824074</v>
      </c>
      <c r="S3396" s="14">
        <f t="shared" si="161"/>
        <v>41847.59542824074</v>
      </c>
    </row>
    <row r="3397" spans="1:19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8307</v>
      </c>
      <c r="P3397" t="s">
        <v>8308</v>
      </c>
      <c r="Q3397">
        <f t="shared" si="159"/>
        <v>24.21</v>
      </c>
      <c r="R3397" s="14">
        <f t="shared" si="160"/>
        <v>42140.712314814817</v>
      </c>
      <c r="S3397" s="14">
        <f t="shared" si="161"/>
        <v>42154.756944444445</v>
      </c>
    </row>
    <row r="3398" spans="1:19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8307</v>
      </c>
      <c r="P3398" t="s">
        <v>8308</v>
      </c>
      <c r="Q3398">
        <f t="shared" si="159"/>
        <v>55.89</v>
      </c>
      <c r="R3398" s="14">
        <f t="shared" si="160"/>
        <v>41764.44663194444</v>
      </c>
      <c r="S3398" s="14">
        <f t="shared" si="161"/>
        <v>41791.165972222225</v>
      </c>
    </row>
    <row r="3399" spans="1:19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8307</v>
      </c>
      <c r="P3399" t="s">
        <v>8308</v>
      </c>
      <c r="Q3399">
        <f t="shared" si="159"/>
        <v>11.67</v>
      </c>
      <c r="R3399" s="14">
        <f t="shared" si="160"/>
        <v>42378.478344907402</v>
      </c>
      <c r="S3399" s="14">
        <f t="shared" si="161"/>
        <v>42418.916666666672</v>
      </c>
    </row>
    <row r="3400" spans="1:19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8307</v>
      </c>
      <c r="P3400" t="s">
        <v>8308</v>
      </c>
      <c r="Q3400">
        <f t="shared" si="159"/>
        <v>68.349999999999994</v>
      </c>
      <c r="R3400" s="14">
        <f t="shared" si="160"/>
        <v>41941.75203703704</v>
      </c>
      <c r="S3400" s="14">
        <f t="shared" si="161"/>
        <v>41964.708333333328</v>
      </c>
    </row>
    <row r="3401" spans="1:19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8307</v>
      </c>
      <c r="P3401" t="s">
        <v>8308</v>
      </c>
      <c r="Q3401">
        <f t="shared" si="159"/>
        <v>27.07</v>
      </c>
      <c r="R3401" s="14">
        <f t="shared" si="160"/>
        <v>42026.920428240745</v>
      </c>
      <c r="S3401" s="14">
        <f t="shared" si="161"/>
        <v>42056.920428240745</v>
      </c>
    </row>
    <row r="3402" spans="1:19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8307</v>
      </c>
      <c r="P3402" t="s">
        <v>8308</v>
      </c>
      <c r="Q3402">
        <f t="shared" si="159"/>
        <v>118.13</v>
      </c>
      <c r="R3402" s="14">
        <f t="shared" si="160"/>
        <v>41834.953865740739</v>
      </c>
      <c r="S3402" s="14">
        <f t="shared" si="161"/>
        <v>41879.953865740739</v>
      </c>
    </row>
    <row r="3403" spans="1:19" ht="58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8307</v>
      </c>
      <c r="P3403" t="s">
        <v>8308</v>
      </c>
      <c r="Q3403">
        <f t="shared" si="159"/>
        <v>44.76</v>
      </c>
      <c r="R3403" s="14">
        <f t="shared" si="160"/>
        <v>42193.723912037036</v>
      </c>
      <c r="S3403" s="14">
        <f t="shared" si="161"/>
        <v>42223.723912037036</v>
      </c>
    </row>
    <row r="3404" spans="1:19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8307</v>
      </c>
      <c r="P3404" t="s">
        <v>8308</v>
      </c>
      <c r="Q3404">
        <f t="shared" si="159"/>
        <v>99.79</v>
      </c>
      <c r="R3404" s="14">
        <f t="shared" si="160"/>
        <v>42290.61855324074</v>
      </c>
      <c r="S3404" s="14">
        <f t="shared" si="161"/>
        <v>42320.104861111111</v>
      </c>
    </row>
    <row r="3405" spans="1:19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8307</v>
      </c>
      <c r="P3405" t="s">
        <v>8308</v>
      </c>
      <c r="Q3405">
        <f t="shared" si="159"/>
        <v>117.65</v>
      </c>
      <c r="R3405" s="14">
        <f t="shared" si="160"/>
        <v>42150.462083333332</v>
      </c>
      <c r="S3405" s="14">
        <f t="shared" si="161"/>
        <v>42180.462083333332</v>
      </c>
    </row>
    <row r="3406" spans="1:19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8307</v>
      </c>
      <c r="P3406" t="s">
        <v>8308</v>
      </c>
      <c r="Q3406">
        <f t="shared" si="159"/>
        <v>203.33</v>
      </c>
      <c r="R3406" s="14">
        <f t="shared" si="160"/>
        <v>42152.503495370373</v>
      </c>
      <c r="S3406" s="14">
        <f t="shared" si="161"/>
        <v>42172.503495370373</v>
      </c>
    </row>
    <row r="3407" spans="1:19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8307</v>
      </c>
      <c r="P3407" t="s">
        <v>8308</v>
      </c>
      <c r="Q3407">
        <f t="shared" si="159"/>
        <v>28.32</v>
      </c>
      <c r="R3407" s="14">
        <f t="shared" si="160"/>
        <v>42410.017199074078</v>
      </c>
      <c r="S3407" s="14">
        <f t="shared" si="161"/>
        <v>42430.999305555553</v>
      </c>
    </row>
    <row r="3408" spans="1:19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8307</v>
      </c>
      <c r="P3408" t="s">
        <v>8308</v>
      </c>
      <c r="Q3408">
        <f t="shared" si="159"/>
        <v>110.23</v>
      </c>
      <c r="R3408" s="14">
        <f t="shared" si="160"/>
        <v>41791.492777777778</v>
      </c>
      <c r="S3408" s="14">
        <f t="shared" si="161"/>
        <v>41836.492777777778</v>
      </c>
    </row>
    <row r="3409" spans="1:19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8307</v>
      </c>
      <c r="P3409" t="s">
        <v>8308</v>
      </c>
      <c r="Q3409">
        <f t="shared" si="159"/>
        <v>31.97</v>
      </c>
      <c r="R3409" s="14">
        <f t="shared" si="160"/>
        <v>41796.422326388885</v>
      </c>
      <c r="S3409" s="14">
        <f t="shared" si="161"/>
        <v>41826.422326388885</v>
      </c>
    </row>
    <row r="3410" spans="1:19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8307</v>
      </c>
      <c r="P3410" t="s">
        <v>8308</v>
      </c>
      <c r="Q3410">
        <f t="shared" si="159"/>
        <v>58.61</v>
      </c>
      <c r="R3410" s="14">
        <f t="shared" si="160"/>
        <v>41808.991944444446</v>
      </c>
      <c r="S3410" s="14">
        <f t="shared" si="161"/>
        <v>41838.991944444446</v>
      </c>
    </row>
    <row r="3411" spans="1:19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8307</v>
      </c>
      <c r="P3411" t="s">
        <v>8308</v>
      </c>
      <c r="Q3411">
        <f t="shared" si="159"/>
        <v>29.43</v>
      </c>
      <c r="R3411" s="14">
        <f t="shared" si="160"/>
        <v>42544.814328703709</v>
      </c>
      <c r="S3411" s="14">
        <f t="shared" si="161"/>
        <v>42582.873611111107</v>
      </c>
    </row>
    <row r="3412" spans="1:19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8307</v>
      </c>
      <c r="P3412" t="s">
        <v>8308</v>
      </c>
      <c r="Q3412">
        <f t="shared" si="159"/>
        <v>81.38</v>
      </c>
      <c r="R3412" s="14">
        <f t="shared" si="160"/>
        <v>42500.041550925926</v>
      </c>
      <c r="S3412" s="14">
        <f t="shared" si="161"/>
        <v>42527.291666666672</v>
      </c>
    </row>
    <row r="3413" spans="1:19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8307</v>
      </c>
      <c r="P3413" t="s">
        <v>8308</v>
      </c>
      <c r="Q3413">
        <f t="shared" si="159"/>
        <v>199.17</v>
      </c>
      <c r="R3413" s="14">
        <f t="shared" si="160"/>
        <v>42265.022824074069</v>
      </c>
      <c r="S3413" s="14">
        <f t="shared" si="161"/>
        <v>42285.022824074069</v>
      </c>
    </row>
    <row r="3414" spans="1:19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8307</v>
      </c>
      <c r="P3414" t="s">
        <v>8308</v>
      </c>
      <c r="Q3414">
        <f t="shared" si="159"/>
        <v>115.38</v>
      </c>
      <c r="R3414" s="14">
        <f t="shared" si="160"/>
        <v>41879.959050925929</v>
      </c>
      <c r="S3414" s="14">
        <f t="shared" si="161"/>
        <v>41909.959050925929</v>
      </c>
    </row>
    <row r="3415" spans="1:19" ht="58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8307</v>
      </c>
      <c r="P3415" t="s">
        <v>8308</v>
      </c>
      <c r="Q3415">
        <f t="shared" si="159"/>
        <v>46.43</v>
      </c>
      <c r="R3415" s="14">
        <f t="shared" si="160"/>
        <v>42053.733078703706</v>
      </c>
      <c r="S3415" s="14">
        <f t="shared" si="161"/>
        <v>42063.207638888889</v>
      </c>
    </row>
    <row r="3416" spans="1:19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8307</v>
      </c>
      <c r="P3416" t="s">
        <v>8308</v>
      </c>
      <c r="Q3416">
        <f t="shared" si="159"/>
        <v>70.569999999999993</v>
      </c>
      <c r="R3416" s="14">
        <f t="shared" si="160"/>
        <v>42675.832465277781</v>
      </c>
      <c r="S3416" s="14">
        <f t="shared" si="161"/>
        <v>42705.332638888889</v>
      </c>
    </row>
    <row r="3417" spans="1:19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8307</v>
      </c>
      <c r="P3417" t="s">
        <v>8308</v>
      </c>
      <c r="Q3417">
        <f t="shared" si="159"/>
        <v>22.22</v>
      </c>
      <c r="R3417" s="14">
        <f t="shared" si="160"/>
        <v>42467.144166666665</v>
      </c>
      <c r="S3417" s="14">
        <f t="shared" si="161"/>
        <v>42477.979166666672</v>
      </c>
    </row>
    <row r="3418" spans="1:19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8307</v>
      </c>
      <c r="P3418" t="s">
        <v>8308</v>
      </c>
      <c r="Q3418">
        <f t="shared" si="159"/>
        <v>159.47</v>
      </c>
      <c r="R3418" s="14">
        <f t="shared" si="160"/>
        <v>42089.412557870368</v>
      </c>
      <c r="S3418" s="14">
        <f t="shared" si="161"/>
        <v>42117.770833333328</v>
      </c>
    </row>
    <row r="3419" spans="1:19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8307</v>
      </c>
      <c r="P3419" t="s">
        <v>8308</v>
      </c>
      <c r="Q3419">
        <f t="shared" si="159"/>
        <v>37.78</v>
      </c>
      <c r="R3419" s="14">
        <f t="shared" si="160"/>
        <v>41894.91375</v>
      </c>
      <c r="S3419" s="14">
        <f t="shared" si="161"/>
        <v>41938.029861111114</v>
      </c>
    </row>
    <row r="3420" spans="1:19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8307</v>
      </c>
      <c r="P3420" t="s">
        <v>8308</v>
      </c>
      <c r="Q3420">
        <f t="shared" si="159"/>
        <v>72.05</v>
      </c>
      <c r="R3420" s="14">
        <f t="shared" si="160"/>
        <v>41752.83457175926</v>
      </c>
      <c r="S3420" s="14">
        <f t="shared" si="161"/>
        <v>41782.83457175926</v>
      </c>
    </row>
    <row r="3421" spans="1:19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8307</v>
      </c>
      <c r="P3421" t="s">
        <v>8308</v>
      </c>
      <c r="Q3421">
        <f t="shared" si="159"/>
        <v>63.7</v>
      </c>
      <c r="R3421" s="14">
        <f t="shared" si="160"/>
        <v>42448.821585648147</v>
      </c>
      <c r="S3421" s="14">
        <f t="shared" si="161"/>
        <v>42466.895833333328</v>
      </c>
    </row>
    <row r="3422" spans="1:19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8307</v>
      </c>
      <c r="P3422" t="s">
        <v>8308</v>
      </c>
      <c r="Q3422">
        <f t="shared" si="159"/>
        <v>28.41</v>
      </c>
      <c r="R3422" s="14">
        <f t="shared" si="160"/>
        <v>42405.090300925927</v>
      </c>
      <c r="S3422" s="14">
        <f t="shared" si="161"/>
        <v>42414</v>
      </c>
    </row>
    <row r="3423" spans="1:19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8307</v>
      </c>
      <c r="P3423" t="s">
        <v>8308</v>
      </c>
      <c r="Q3423">
        <f t="shared" si="159"/>
        <v>103.21</v>
      </c>
      <c r="R3423" s="14">
        <f t="shared" si="160"/>
        <v>42037.791238425925</v>
      </c>
      <c r="S3423" s="14">
        <f t="shared" si="161"/>
        <v>42067.791238425925</v>
      </c>
    </row>
    <row r="3424" spans="1:19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8307</v>
      </c>
      <c r="P3424" t="s">
        <v>8308</v>
      </c>
      <c r="Q3424">
        <f t="shared" si="159"/>
        <v>71.150000000000006</v>
      </c>
      <c r="R3424" s="14">
        <f t="shared" si="160"/>
        <v>42323.562222222223</v>
      </c>
      <c r="S3424" s="14">
        <f t="shared" si="161"/>
        <v>42352</v>
      </c>
    </row>
    <row r="3425" spans="1:19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8307</v>
      </c>
      <c r="P3425" t="s">
        <v>8308</v>
      </c>
      <c r="Q3425">
        <f t="shared" si="159"/>
        <v>35</v>
      </c>
      <c r="R3425" s="14">
        <f t="shared" si="160"/>
        <v>42088.911354166667</v>
      </c>
      <c r="S3425" s="14">
        <f t="shared" si="161"/>
        <v>42118.911354166667</v>
      </c>
    </row>
    <row r="3426" spans="1:19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8307</v>
      </c>
      <c r="P3426" t="s">
        <v>8308</v>
      </c>
      <c r="Q3426">
        <f t="shared" si="159"/>
        <v>81.78</v>
      </c>
      <c r="R3426" s="14">
        <f t="shared" si="160"/>
        <v>42018.676898148144</v>
      </c>
      <c r="S3426" s="14">
        <f t="shared" si="161"/>
        <v>42040.290972222225</v>
      </c>
    </row>
    <row r="3427" spans="1:19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8307</v>
      </c>
      <c r="P3427" t="s">
        <v>8308</v>
      </c>
      <c r="Q3427">
        <f t="shared" si="159"/>
        <v>297.02999999999997</v>
      </c>
      <c r="R3427" s="14">
        <f t="shared" si="160"/>
        <v>41884.617314814815</v>
      </c>
      <c r="S3427" s="14">
        <f t="shared" si="161"/>
        <v>41916.617314814815</v>
      </c>
    </row>
    <row r="3428" spans="1:19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8307</v>
      </c>
      <c r="P3428" t="s">
        <v>8308</v>
      </c>
      <c r="Q3428">
        <f t="shared" si="159"/>
        <v>46.61</v>
      </c>
      <c r="R3428" s="14">
        <f t="shared" si="160"/>
        <v>41884.056747685187</v>
      </c>
      <c r="S3428" s="14">
        <f t="shared" si="161"/>
        <v>41903.083333333336</v>
      </c>
    </row>
    <row r="3429" spans="1:19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8307</v>
      </c>
      <c r="P3429" t="s">
        <v>8308</v>
      </c>
      <c r="Q3429">
        <f t="shared" si="159"/>
        <v>51.72</v>
      </c>
      <c r="R3429" s="14">
        <f t="shared" si="160"/>
        <v>41792.645277777774</v>
      </c>
      <c r="S3429" s="14">
        <f t="shared" si="161"/>
        <v>41822.645277777774</v>
      </c>
    </row>
    <row r="3430" spans="1:19" ht="58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8307</v>
      </c>
      <c r="P3430" t="s">
        <v>8308</v>
      </c>
      <c r="Q3430">
        <f t="shared" si="159"/>
        <v>40.29</v>
      </c>
      <c r="R3430" s="14">
        <f t="shared" si="160"/>
        <v>42038.720451388886</v>
      </c>
      <c r="S3430" s="14">
        <f t="shared" si="161"/>
        <v>42063.708333333328</v>
      </c>
    </row>
    <row r="3431" spans="1:19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8307</v>
      </c>
      <c r="P3431" t="s">
        <v>8308</v>
      </c>
      <c r="Q3431">
        <f t="shared" si="159"/>
        <v>16.25</v>
      </c>
      <c r="R3431" s="14">
        <f t="shared" si="160"/>
        <v>42662.021539351852</v>
      </c>
      <c r="S3431" s="14">
        <f t="shared" si="161"/>
        <v>42676.021539351852</v>
      </c>
    </row>
    <row r="3432" spans="1:19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8307</v>
      </c>
      <c r="P3432" t="s">
        <v>8308</v>
      </c>
      <c r="Q3432">
        <f t="shared" si="159"/>
        <v>30.15</v>
      </c>
      <c r="R3432" s="14">
        <f t="shared" si="160"/>
        <v>41820.945613425924</v>
      </c>
      <c r="S3432" s="14">
        <f t="shared" si="161"/>
        <v>41850.945613425924</v>
      </c>
    </row>
    <row r="3433" spans="1:19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8307</v>
      </c>
      <c r="P3433" t="s">
        <v>8308</v>
      </c>
      <c r="Q3433">
        <f t="shared" si="159"/>
        <v>95.24</v>
      </c>
      <c r="R3433" s="14">
        <f t="shared" si="160"/>
        <v>41839.730937500004</v>
      </c>
      <c r="S3433" s="14">
        <f t="shared" si="161"/>
        <v>41869.730937500004</v>
      </c>
    </row>
    <row r="3434" spans="1:19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8307</v>
      </c>
      <c r="P3434" t="s">
        <v>8308</v>
      </c>
      <c r="Q3434">
        <f t="shared" si="159"/>
        <v>52.21</v>
      </c>
      <c r="R3434" s="14">
        <f t="shared" si="160"/>
        <v>42380.581180555557</v>
      </c>
      <c r="S3434" s="14">
        <f t="shared" si="161"/>
        <v>42405.916666666672</v>
      </c>
    </row>
    <row r="3435" spans="1:19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8307</v>
      </c>
      <c r="P3435" t="s">
        <v>8308</v>
      </c>
      <c r="Q3435">
        <f t="shared" si="159"/>
        <v>134.15</v>
      </c>
      <c r="R3435" s="14">
        <f t="shared" si="160"/>
        <v>41776.063136574077</v>
      </c>
      <c r="S3435" s="14">
        <f t="shared" si="161"/>
        <v>41807.125</v>
      </c>
    </row>
    <row r="3436" spans="1:19" ht="58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8307</v>
      </c>
      <c r="P3436" t="s">
        <v>8308</v>
      </c>
      <c r="Q3436">
        <f t="shared" si="159"/>
        <v>62.83</v>
      </c>
      <c r="R3436" s="14">
        <f t="shared" si="160"/>
        <v>41800.380428240744</v>
      </c>
      <c r="S3436" s="14">
        <f t="shared" si="161"/>
        <v>41830.380428240744</v>
      </c>
    </row>
    <row r="3437" spans="1:19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8307</v>
      </c>
      <c r="P3437" t="s">
        <v>8308</v>
      </c>
      <c r="Q3437">
        <f t="shared" si="159"/>
        <v>58.95</v>
      </c>
      <c r="R3437" s="14">
        <f t="shared" si="160"/>
        <v>42572.61681712963</v>
      </c>
      <c r="S3437" s="14">
        <f t="shared" si="161"/>
        <v>42589.125</v>
      </c>
    </row>
    <row r="3438" spans="1:19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8307</v>
      </c>
      <c r="P3438" t="s">
        <v>8308</v>
      </c>
      <c r="Q3438">
        <f t="shared" si="159"/>
        <v>143.11000000000001</v>
      </c>
      <c r="R3438" s="14">
        <f t="shared" si="160"/>
        <v>41851.541585648149</v>
      </c>
      <c r="S3438" s="14">
        <f t="shared" si="161"/>
        <v>41872.686111111114</v>
      </c>
    </row>
    <row r="3439" spans="1:19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8307</v>
      </c>
      <c r="P3439" t="s">
        <v>8308</v>
      </c>
      <c r="Q3439">
        <f t="shared" si="159"/>
        <v>84.17</v>
      </c>
      <c r="R3439" s="14">
        <f t="shared" si="160"/>
        <v>42205.710879629631</v>
      </c>
      <c r="S3439" s="14">
        <f t="shared" si="161"/>
        <v>42235.710879629631</v>
      </c>
    </row>
    <row r="3440" spans="1:19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8307</v>
      </c>
      <c r="P3440" t="s">
        <v>8308</v>
      </c>
      <c r="Q3440">
        <f t="shared" si="159"/>
        <v>186.07</v>
      </c>
      <c r="R3440" s="14">
        <f t="shared" si="160"/>
        <v>42100.927858796291</v>
      </c>
      <c r="S3440" s="14">
        <f t="shared" si="161"/>
        <v>42126.875</v>
      </c>
    </row>
    <row r="3441" spans="1:19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8307</v>
      </c>
      <c r="P3441" t="s">
        <v>8308</v>
      </c>
      <c r="Q3441">
        <f t="shared" si="159"/>
        <v>89.79</v>
      </c>
      <c r="R3441" s="14">
        <f t="shared" si="160"/>
        <v>42374.911226851851</v>
      </c>
      <c r="S3441" s="14">
        <f t="shared" si="161"/>
        <v>42388.207638888889</v>
      </c>
    </row>
    <row r="3442" spans="1:19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8307</v>
      </c>
      <c r="P3442" t="s">
        <v>8308</v>
      </c>
      <c r="Q3442">
        <f t="shared" si="159"/>
        <v>64.16</v>
      </c>
      <c r="R3442" s="14">
        <f t="shared" si="160"/>
        <v>41809.12300925926</v>
      </c>
      <c r="S3442" s="14">
        <f t="shared" si="161"/>
        <v>41831.677083333336</v>
      </c>
    </row>
    <row r="3443" spans="1:19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8307</v>
      </c>
      <c r="P3443" t="s">
        <v>8308</v>
      </c>
      <c r="Q3443">
        <f t="shared" si="159"/>
        <v>59.65</v>
      </c>
      <c r="R3443" s="14">
        <f t="shared" si="160"/>
        <v>42294.429641203707</v>
      </c>
      <c r="S3443" s="14">
        <f t="shared" si="161"/>
        <v>42321.845138888893</v>
      </c>
    </row>
    <row r="3444" spans="1:19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8307</v>
      </c>
      <c r="P3444" t="s">
        <v>8308</v>
      </c>
      <c r="Q3444">
        <f t="shared" si="159"/>
        <v>31.25</v>
      </c>
      <c r="R3444" s="14">
        <f t="shared" si="160"/>
        <v>42124.841111111105</v>
      </c>
      <c r="S3444" s="14">
        <f t="shared" si="161"/>
        <v>42154.841111111105</v>
      </c>
    </row>
    <row r="3445" spans="1:19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8307</v>
      </c>
      <c r="P3445" t="s">
        <v>8308</v>
      </c>
      <c r="Q3445">
        <f t="shared" si="159"/>
        <v>41.22</v>
      </c>
      <c r="R3445" s="14">
        <f t="shared" si="160"/>
        <v>41861.524837962963</v>
      </c>
      <c r="S3445" s="14">
        <f t="shared" si="161"/>
        <v>41891.524837962963</v>
      </c>
    </row>
    <row r="3446" spans="1:19" ht="58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8307</v>
      </c>
      <c r="P3446" t="s">
        <v>8308</v>
      </c>
      <c r="Q3446">
        <f t="shared" si="159"/>
        <v>43.35</v>
      </c>
      <c r="R3446" s="14">
        <f t="shared" si="160"/>
        <v>42521.291504629626</v>
      </c>
      <c r="S3446" s="14">
        <f t="shared" si="161"/>
        <v>42529.582638888889</v>
      </c>
    </row>
    <row r="3447" spans="1:19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8307</v>
      </c>
      <c r="P3447" t="s">
        <v>8308</v>
      </c>
      <c r="Q3447">
        <f t="shared" si="159"/>
        <v>64.52</v>
      </c>
      <c r="R3447" s="14">
        <f t="shared" si="160"/>
        <v>42272.530509259261</v>
      </c>
      <c r="S3447" s="14">
        <f t="shared" si="161"/>
        <v>42300.530509259261</v>
      </c>
    </row>
    <row r="3448" spans="1:19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8307</v>
      </c>
      <c r="P3448" t="s">
        <v>8308</v>
      </c>
      <c r="Q3448">
        <f t="shared" si="159"/>
        <v>43.28</v>
      </c>
      <c r="R3448" s="14">
        <f t="shared" si="160"/>
        <v>42016.832465277781</v>
      </c>
      <c r="S3448" s="14">
        <f t="shared" si="161"/>
        <v>42040.513888888891</v>
      </c>
    </row>
    <row r="3449" spans="1:19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8307</v>
      </c>
      <c r="P3449" t="s">
        <v>8308</v>
      </c>
      <c r="Q3449">
        <f t="shared" si="159"/>
        <v>77</v>
      </c>
      <c r="R3449" s="14">
        <f t="shared" si="160"/>
        <v>42402.889027777783</v>
      </c>
      <c r="S3449" s="14">
        <f t="shared" si="161"/>
        <v>42447.847361111111</v>
      </c>
    </row>
    <row r="3450" spans="1:19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8307</v>
      </c>
      <c r="P3450" t="s">
        <v>8308</v>
      </c>
      <c r="Q3450">
        <f t="shared" si="159"/>
        <v>51.22</v>
      </c>
      <c r="R3450" s="14">
        <f t="shared" si="160"/>
        <v>41960.119085648148</v>
      </c>
      <c r="S3450" s="14">
        <f t="shared" si="161"/>
        <v>41990.119085648148</v>
      </c>
    </row>
    <row r="3451" spans="1:19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8307</v>
      </c>
      <c r="P3451" t="s">
        <v>8308</v>
      </c>
      <c r="Q3451">
        <f t="shared" si="159"/>
        <v>68.25</v>
      </c>
      <c r="R3451" s="14">
        <f t="shared" si="160"/>
        <v>42532.052523148144</v>
      </c>
      <c r="S3451" s="14">
        <f t="shared" si="161"/>
        <v>42560.166666666672</v>
      </c>
    </row>
    <row r="3452" spans="1:19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8307</v>
      </c>
      <c r="P3452" t="s">
        <v>8308</v>
      </c>
      <c r="Q3452">
        <f t="shared" si="159"/>
        <v>19.489999999999998</v>
      </c>
      <c r="R3452" s="14">
        <f t="shared" si="160"/>
        <v>42036.704525462963</v>
      </c>
      <c r="S3452" s="14">
        <f t="shared" si="161"/>
        <v>42096.662858796291</v>
      </c>
    </row>
    <row r="3453" spans="1:19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8307</v>
      </c>
      <c r="P3453" t="s">
        <v>8308</v>
      </c>
      <c r="Q3453">
        <f t="shared" si="159"/>
        <v>41.13</v>
      </c>
      <c r="R3453" s="14">
        <f t="shared" si="160"/>
        <v>42088.723692129628</v>
      </c>
      <c r="S3453" s="14">
        <f t="shared" si="161"/>
        <v>42115.723692129628</v>
      </c>
    </row>
    <row r="3454" spans="1:19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8307</v>
      </c>
      <c r="P3454" t="s">
        <v>8308</v>
      </c>
      <c r="Q3454">
        <f t="shared" si="159"/>
        <v>41.41</v>
      </c>
      <c r="R3454" s="14">
        <f t="shared" si="160"/>
        <v>41820.639189814814</v>
      </c>
      <c r="S3454" s="14">
        <f t="shared" si="161"/>
        <v>41843.165972222225</v>
      </c>
    </row>
    <row r="3455" spans="1:19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8307</v>
      </c>
      <c r="P3455" t="s">
        <v>8308</v>
      </c>
      <c r="Q3455">
        <f t="shared" si="159"/>
        <v>27.5</v>
      </c>
      <c r="R3455" s="14">
        <f t="shared" si="160"/>
        <v>42535.97865740741</v>
      </c>
      <c r="S3455" s="14">
        <f t="shared" si="161"/>
        <v>42595.97865740741</v>
      </c>
    </row>
    <row r="3456" spans="1:19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8307</v>
      </c>
      <c r="P3456" t="s">
        <v>8308</v>
      </c>
      <c r="Q3456">
        <f t="shared" si="159"/>
        <v>33.57</v>
      </c>
      <c r="R3456" s="14">
        <f t="shared" si="160"/>
        <v>41821.698599537034</v>
      </c>
      <c r="S3456" s="14">
        <f t="shared" si="161"/>
        <v>41851.698599537034</v>
      </c>
    </row>
    <row r="3457" spans="1:19" ht="58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8307</v>
      </c>
      <c r="P3457" t="s">
        <v>8308</v>
      </c>
      <c r="Q3457">
        <f t="shared" si="159"/>
        <v>145.87</v>
      </c>
      <c r="R3457" s="14">
        <f t="shared" si="160"/>
        <v>42626.7503125</v>
      </c>
      <c r="S3457" s="14">
        <f t="shared" si="161"/>
        <v>42656.7503125</v>
      </c>
    </row>
    <row r="3458" spans="1:19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8307</v>
      </c>
      <c r="P3458" t="s">
        <v>8308</v>
      </c>
      <c r="Q3458">
        <f t="shared" si="159"/>
        <v>358.69</v>
      </c>
      <c r="R3458" s="14">
        <f t="shared" si="160"/>
        <v>41821.205636574072</v>
      </c>
      <c r="S3458" s="14">
        <f t="shared" si="161"/>
        <v>41852.290972222225</v>
      </c>
    </row>
    <row r="3459" spans="1:19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8307</v>
      </c>
      <c r="P3459" t="s">
        <v>8308</v>
      </c>
      <c r="Q3459">
        <f t="shared" ref="Q3459:Q3522" si="162">IFERROR(ROUND(E3459/L3459,2),0)</f>
        <v>50.98</v>
      </c>
      <c r="R3459" s="14">
        <f t="shared" ref="R3459:R3522" si="163">(((J3459/60)/60)/24)+DATE(1970,1,1)</f>
        <v>42016.706678240742</v>
      </c>
      <c r="S3459" s="14">
        <f t="shared" ref="S3459:S3522" si="164">(((I3459/60)/60)/24)+DATE(1970,1,1)</f>
        <v>42047.249305555553</v>
      </c>
    </row>
    <row r="3460" spans="1:19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8307</v>
      </c>
      <c r="P3460" t="s">
        <v>8308</v>
      </c>
      <c r="Q3460">
        <f t="shared" si="162"/>
        <v>45.04</v>
      </c>
      <c r="R3460" s="14">
        <f t="shared" si="163"/>
        <v>42011.202581018515</v>
      </c>
      <c r="S3460" s="14">
        <f t="shared" si="164"/>
        <v>42038.185416666667</v>
      </c>
    </row>
    <row r="3461" spans="1:19" ht="58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8307</v>
      </c>
      <c r="P3461" t="s">
        <v>8308</v>
      </c>
      <c r="Q3461">
        <f t="shared" si="162"/>
        <v>17.53</v>
      </c>
      <c r="R3461" s="14">
        <f t="shared" si="163"/>
        <v>42480.479861111111</v>
      </c>
      <c r="S3461" s="14">
        <f t="shared" si="164"/>
        <v>42510.479861111111</v>
      </c>
    </row>
    <row r="3462" spans="1:19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8307</v>
      </c>
      <c r="P3462" t="s">
        <v>8308</v>
      </c>
      <c r="Q3462">
        <f t="shared" si="162"/>
        <v>50</v>
      </c>
      <c r="R3462" s="14">
        <f t="shared" si="163"/>
        <v>41852.527222222219</v>
      </c>
      <c r="S3462" s="14">
        <f t="shared" si="164"/>
        <v>41866.527222222219</v>
      </c>
    </row>
    <row r="3463" spans="1:19" ht="58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8307</v>
      </c>
      <c r="P3463" t="s">
        <v>8308</v>
      </c>
      <c r="Q3463">
        <f t="shared" si="162"/>
        <v>57.92</v>
      </c>
      <c r="R3463" s="14">
        <f t="shared" si="163"/>
        <v>42643.632858796293</v>
      </c>
      <c r="S3463" s="14">
        <f t="shared" si="164"/>
        <v>42672.125</v>
      </c>
    </row>
    <row r="3464" spans="1:19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8307</v>
      </c>
      <c r="P3464" t="s">
        <v>8308</v>
      </c>
      <c r="Q3464">
        <f t="shared" si="162"/>
        <v>29.71</v>
      </c>
      <c r="R3464" s="14">
        <f t="shared" si="163"/>
        <v>42179.898472222223</v>
      </c>
      <c r="S3464" s="14">
        <f t="shared" si="164"/>
        <v>42195.75</v>
      </c>
    </row>
    <row r="3465" spans="1:19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8307</v>
      </c>
      <c r="P3465" t="s">
        <v>8308</v>
      </c>
      <c r="Q3465">
        <f t="shared" si="162"/>
        <v>90.68</v>
      </c>
      <c r="R3465" s="14">
        <f t="shared" si="163"/>
        <v>42612.918807870374</v>
      </c>
      <c r="S3465" s="14">
        <f t="shared" si="164"/>
        <v>42654.165972222225</v>
      </c>
    </row>
    <row r="3466" spans="1:19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8307</v>
      </c>
      <c r="P3466" t="s">
        <v>8308</v>
      </c>
      <c r="Q3466">
        <f t="shared" si="162"/>
        <v>55.01</v>
      </c>
      <c r="R3466" s="14">
        <f t="shared" si="163"/>
        <v>42575.130057870367</v>
      </c>
      <c r="S3466" s="14">
        <f t="shared" si="164"/>
        <v>42605.130057870367</v>
      </c>
    </row>
    <row r="3467" spans="1:19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8307</v>
      </c>
      <c r="P3467" t="s">
        <v>8308</v>
      </c>
      <c r="Q3467">
        <f t="shared" si="162"/>
        <v>57.22</v>
      </c>
      <c r="R3467" s="14">
        <f t="shared" si="163"/>
        <v>42200.625833333332</v>
      </c>
      <c r="S3467" s="14">
        <f t="shared" si="164"/>
        <v>42225.666666666672</v>
      </c>
    </row>
    <row r="3468" spans="1:19" ht="43.5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8307</v>
      </c>
      <c r="P3468" t="s">
        <v>8308</v>
      </c>
      <c r="Q3468">
        <f t="shared" si="162"/>
        <v>72.95</v>
      </c>
      <c r="R3468" s="14">
        <f t="shared" si="163"/>
        <v>42420.019097222219</v>
      </c>
      <c r="S3468" s="14">
        <f t="shared" si="164"/>
        <v>42479.977430555555</v>
      </c>
    </row>
    <row r="3469" spans="1:19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8307</v>
      </c>
      <c r="P3469" t="s">
        <v>8308</v>
      </c>
      <c r="Q3469">
        <f t="shared" si="162"/>
        <v>64.47</v>
      </c>
      <c r="R3469" s="14">
        <f t="shared" si="163"/>
        <v>42053.671666666662</v>
      </c>
      <c r="S3469" s="14">
        <f t="shared" si="164"/>
        <v>42083.630000000005</v>
      </c>
    </row>
    <row r="3470" spans="1:19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8307</v>
      </c>
      <c r="P3470" t="s">
        <v>8308</v>
      </c>
      <c r="Q3470">
        <f t="shared" si="162"/>
        <v>716.35</v>
      </c>
      <c r="R3470" s="14">
        <f t="shared" si="163"/>
        <v>42605.765381944439</v>
      </c>
      <c r="S3470" s="14">
        <f t="shared" si="164"/>
        <v>42634.125</v>
      </c>
    </row>
    <row r="3471" spans="1:19" ht="58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8307</v>
      </c>
      <c r="P3471" t="s">
        <v>8308</v>
      </c>
      <c r="Q3471">
        <f t="shared" si="162"/>
        <v>50.4</v>
      </c>
      <c r="R3471" s="14">
        <f t="shared" si="163"/>
        <v>42458.641724537039</v>
      </c>
      <c r="S3471" s="14">
        <f t="shared" si="164"/>
        <v>42488.641724537039</v>
      </c>
    </row>
    <row r="3472" spans="1:19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8307</v>
      </c>
      <c r="P3472" t="s">
        <v>8308</v>
      </c>
      <c r="Q3472">
        <f t="shared" si="162"/>
        <v>41.67</v>
      </c>
      <c r="R3472" s="14">
        <f t="shared" si="163"/>
        <v>42529.022013888884</v>
      </c>
      <c r="S3472" s="14">
        <f t="shared" si="164"/>
        <v>42566.901388888888</v>
      </c>
    </row>
    <row r="3473" spans="1:19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8307</v>
      </c>
      <c r="P3473" t="s">
        <v>8308</v>
      </c>
      <c r="Q3473">
        <f t="shared" si="162"/>
        <v>35.770000000000003</v>
      </c>
      <c r="R3473" s="14">
        <f t="shared" si="163"/>
        <v>41841.820486111108</v>
      </c>
      <c r="S3473" s="14">
        <f t="shared" si="164"/>
        <v>41882.833333333336</v>
      </c>
    </row>
    <row r="3474" spans="1:19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8307</v>
      </c>
      <c r="P3474" t="s">
        <v>8308</v>
      </c>
      <c r="Q3474">
        <f t="shared" si="162"/>
        <v>88.74</v>
      </c>
      <c r="R3474" s="14">
        <f t="shared" si="163"/>
        <v>41928.170497685183</v>
      </c>
      <c r="S3474" s="14">
        <f t="shared" si="164"/>
        <v>41949.249305555553</v>
      </c>
    </row>
    <row r="3475" spans="1:19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8307</v>
      </c>
      <c r="P3475" t="s">
        <v>8308</v>
      </c>
      <c r="Q3475">
        <f t="shared" si="162"/>
        <v>148.47999999999999</v>
      </c>
      <c r="R3475" s="14">
        <f t="shared" si="163"/>
        <v>42062.834444444445</v>
      </c>
      <c r="S3475" s="14">
        <f t="shared" si="164"/>
        <v>42083.852083333331</v>
      </c>
    </row>
    <row r="3476" spans="1:19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8307</v>
      </c>
      <c r="P3476" t="s">
        <v>8308</v>
      </c>
      <c r="Q3476">
        <f t="shared" si="162"/>
        <v>51.79</v>
      </c>
      <c r="R3476" s="14">
        <f t="shared" si="163"/>
        <v>42541.501516203702</v>
      </c>
      <c r="S3476" s="14">
        <f t="shared" si="164"/>
        <v>42571.501516203702</v>
      </c>
    </row>
    <row r="3477" spans="1:19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8307</v>
      </c>
      <c r="P3477" t="s">
        <v>8308</v>
      </c>
      <c r="Q3477">
        <f t="shared" si="162"/>
        <v>20</v>
      </c>
      <c r="R3477" s="14">
        <f t="shared" si="163"/>
        <v>41918.880833333329</v>
      </c>
      <c r="S3477" s="14">
        <f t="shared" si="164"/>
        <v>41946</v>
      </c>
    </row>
    <row r="3478" spans="1:19" ht="58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8307</v>
      </c>
      <c r="P3478" t="s">
        <v>8308</v>
      </c>
      <c r="Q3478">
        <f t="shared" si="162"/>
        <v>52</v>
      </c>
      <c r="R3478" s="14">
        <f t="shared" si="163"/>
        <v>41921.279976851853</v>
      </c>
      <c r="S3478" s="14">
        <f t="shared" si="164"/>
        <v>41939.125</v>
      </c>
    </row>
    <row r="3479" spans="1:19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8307</v>
      </c>
      <c r="P3479" t="s">
        <v>8308</v>
      </c>
      <c r="Q3479">
        <f t="shared" si="162"/>
        <v>53.23</v>
      </c>
      <c r="R3479" s="14">
        <f t="shared" si="163"/>
        <v>42128.736608796295</v>
      </c>
      <c r="S3479" s="14">
        <f t="shared" si="164"/>
        <v>42141.125</v>
      </c>
    </row>
    <row r="3480" spans="1:19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8307</v>
      </c>
      <c r="P3480" t="s">
        <v>8308</v>
      </c>
      <c r="Q3480">
        <f t="shared" si="162"/>
        <v>39.6</v>
      </c>
      <c r="R3480" s="14">
        <f t="shared" si="163"/>
        <v>42053.916921296302</v>
      </c>
      <c r="S3480" s="14">
        <f t="shared" si="164"/>
        <v>42079.875</v>
      </c>
    </row>
    <row r="3481" spans="1:19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8307</v>
      </c>
      <c r="P3481" t="s">
        <v>8308</v>
      </c>
      <c r="Q3481">
        <f t="shared" si="162"/>
        <v>34.25</v>
      </c>
      <c r="R3481" s="14">
        <f t="shared" si="163"/>
        <v>41781.855092592588</v>
      </c>
      <c r="S3481" s="14">
        <f t="shared" si="164"/>
        <v>41811.855092592588</v>
      </c>
    </row>
    <row r="3482" spans="1:19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8307</v>
      </c>
      <c r="P3482" t="s">
        <v>8308</v>
      </c>
      <c r="Q3482">
        <f t="shared" si="162"/>
        <v>164.62</v>
      </c>
      <c r="R3482" s="14">
        <f t="shared" si="163"/>
        <v>42171.317442129628</v>
      </c>
      <c r="S3482" s="14">
        <f t="shared" si="164"/>
        <v>42195.875</v>
      </c>
    </row>
    <row r="3483" spans="1:19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8307</v>
      </c>
      <c r="P3483" t="s">
        <v>8308</v>
      </c>
      <c r="Q3483">
        <f t="shared" si="162"/>
        <v>125.05</v>
      </c>
      <c r="R3483" s="14">
        <f t="shared" si="163"/>
        <v>41989.24754629629</v>
      </c>
      <c r="S3483" s="14">
        <f t="shared" si="164"/>
        <v>42006.24754629629</v>
      </c>
    </row>
    <row r="3484" spans="1:19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8307</v>
      </c>
      <c r="P3484" t="s">
        <v>8308</v>
      </c>
      <c r="Q3484">
        <f t="shared" si="162"/>
        <v>51.88</v>
      </c>
      <c r="R3484" s="14">
        <f t="shared" si="163"/>
        <v>41796.771597222221</v>
      </c>
      <c r="S3484" s="14">
        <f t="shared" si="164"/>
        <v>41826.771597222221</v>
      </c>
    </row>
    <row r="3485" spans="1:19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8307</v>
      </c>
      <c r="P3485" t="s">
        <v>8308</v>
      </c>
      <c r="Q3485">
        <f t="shared" si="162"/>
        <v>40.29</v>
      </c>
      <c r="R3485" s="14">
        <f t="shared" si="163"/>
        <v>41793.668761574074</v>
      </c>
      <c r="S3485" s="14">
        <f t="shared" si="164"/>
        <v>41823.668761574074</v>
      </c>
    </row>
    <row r="3486" spans="1:19" ht="58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8307</v>
      </c>
      <c r="P3486" t="s">
        <v>8308</v>
      </c>
      <c r="Q3486">
        <f t="shared" si="162"/>
        <v>64.91</v>
      </c>
      <c r="R3486" s="14">
        <f t="shared" si="163"/>
        <v>42506.760405092587</v>
      </c>
      <c r="S3486" s="14">
        <f t="shared" si="164"/>
        <v>42536.760405092587</v>
      </c>
    </row>
    <row r="3487" spans="1:19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8307</v>
      </c>
      <c r="P3487" t="s">
        <v>8308</v>
      </c>
      <c r="Q3487">
        <f t="shared" si="162"/>
        <v>55.33</v>
      </c>
      <c r="R3487" s="14">
        <f t="shared" si="163"/>
        <v>42372.693055555559</v>
      </c>
      <c r="S3487" s="14">
        <f t="shared" si="164"/>
        <v>42402.693055555559</v>
      </c>
    </row>
    <row r="3488" spans="1:19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8307</v>
      </c>
      <c r="P3488" t="s">
        <v>8308</v>
      </c>
      <c r="Q3488">
        <f t="shared" si="162"/>
        <v>83.14</v>
      </c>
      <c r="R3488" s="14">
        <f t="shared" si="163"/>
        <v>42126.87501157407</v>
      </c>
      <c r="S3488" s="14">
        <f t="shared" si="164"/>
        <v>42158.290972222225</v>
      </c>
    </row>
    <row r="3489" spans="1:19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8307</v>
      </c>
      <c r="P3489" t="s">
        <v>8308</v>
      </c>
      <c r="Q3489">
        <f t="shared" si="162"/>
        <v>38.71</v>
      </c>
      <c r="R3489" s="14">
        <f t="shared" si="163"/>
        <v>42149.940416666665</v>
      </c>
      <c r="S3489" s="14">
        <f t="shared" si="164"/>
        <v>42179.940416666665</v>
      </c>
    </row>
    <row r="3490" spans="1:19" ht="58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8307</v>
      </c>
      <c r="P3490" t="s">
        <v>8308</v>
      </c>
      <c r="Q3490">
        <f t="shared" si="162"/>
        <v>125.38</v>
      </c>
      <c r="R3490" s="14">
        <f t="shared" si="163"/>
        <v>42087.768055555556</v>
      </c>
      <c r="S3490" s="14">
        <f t="shared" si="164"/>
        <v>42111.666666666672</v>
      </c>
    </row>
    <row r="3491" spans="1:19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8307</v>
      </c>
      <c r="P3491" t="s">
        <v>8308</v>
      </c>
      <c r="Q3491">
        <f t="shared" si="162"/>
        <v>78.260000000000005</v>
      </c>
      <c r="R3491" s="14">
        <f t="shared" si="163"/>
        <v>41753.635775462964</v>
      </c>
      <c r="S3491" s="14">
        <f t="shared" si="164"/>
        <v>41783.875</v>
      </c>
    </row>
    <row r="3492" spans="1:19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8307</v>
      </c>
      <c r="P3492" t="s">
        <v>8308</v>
      </c>
      <c r="Q3492">
        <f t="shared" si="162"/>
        <v>47.22</v>
      </c>
      <c r="R3492" s="14">
        <f t="shared" si="163"/>
        <v>42443.802361111113</v>
      </c>
      <c r="S3492" s="14">
        <f t="shared" si="164"/>
        <v>42473.802361111113</v>
      </c>
    </row>
    <row r="3493" spans="1:19" ht="58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8307</v>
      </c>
      <c r="P3493" t="s">
        <v>8308</v>
      </c>
      <c r="Q3493">
        <f t="shared" si="162"/>
        <v>79.099999999999994</v>
      </c>
      <c r="R3493" s="14">
        <f t="shared" si="163"/>
        <v>42121.249814814815</v>
      </c>
      <c r="S3493" s="14">
        <f t="shared" si="164"/>
        <v>42142.249814814815</v>
      </c>
    </row>
    <row r="3494" spans="1:19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8307</v>
      </c>
      <c r="P3494" t="s">
        <v>8308</v>
      </c>
      <c r="Q3494">
        <f t="shared" si="162"/>
        <v>114.29</v>
      </c>
      <c r="R3494" s="14">
        <f t="shared" si="163"/>
        <v>42268.009224537032</v>
      </c>
      <c r="S3494" s="14">
        <f t="shared" si="164"/>
        <v>42303.009224537032</v>
      </c>
    </row>
    <row r="3495" spans="1:19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8307</v>
      </c>
      <c r="P3495" t="s">
        <v>8308</v>
      </c>
      <c r="Q3495">
        <f t="shared" si="162"/>
        <v>51.72</v>
      </c>
      <c r="R3495" s="14">
        <f t="shared" si="163"/>
        <v>41848.866157407407</v>
      </c>
      <c r="S3495" s="14">
        <f t="shared" si="164"/>
        <v>41868.21597222222</v>
      </c>
    </row>
    <row r="3496" spans="1:19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8307</v>
      </c>
      <c r="P3496" t="s">
        <v>8308</v>
      </c>
      <c r="Q3496">
        <f t="shared" si="162"/>
        <v>30.77</v>
      </c>
      <c r="R3496" s="14">
        <f t="shared" si="163"/>
        <v>42689.214988425927</v>
      </c>
      <c r="S3496" s="14">
        <f t="shared" si="164"/>
        <v>42700.25</v>
      </c>
    </row>
    <row r="3497" spans="1:19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8307</v>
      </c>
      <c r="P3497" t="s">
        <v>8308</v>
      </c>
      <c r="Q3497">
        <f t="shared" si="162"/>
        <v>74.209999999999994</v>
      </c>
      <c r="R3497" s="14">
        <f t="shared" si="163"/>
        <v>41915.762835648151</v>
      </c>
      <c r="S3497" s="14">
        <f t="shared" si="164"/>
        <v>41944.720833333333</v>
      </c>
    </row>
    <row r="3498" spans="1:19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8307</v>
      </c>
      <c r="P3498" t="s">
        <v>8308</v>
      </c>
      <c r="Q3498">
        <f t="shared" si="162"/>
        <v>47.85</v>
      </c>
      <c r="R3498" s="14">
        <f t="shared" si="163"/>
        <v>42584.846828703703</v>
      </c>
      <c r="S3498" s="14">
        <f t="shared" si="164"/>
        <v>42624.846828703703</v>
      </c>
    </row>
    <row r="3499" spans="1:19" ht="58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8307</v>
      </c>
      <c r="P3499" t="s">
        <v>8308</v>
      </c>
      <c r="Q3499">
        <f t="shared" si="162"/>
        <v>34.409999999999997</v>
      </c>
      <c r="R3499" s="14">
        <f t="shared" si="163"/>
        <v>42511.741944444439</v>
      </c>
      <c r="S3499" s="14">
        <f t="shared" si="164"/>
        <v>42523.916666666672</v>
      </c>
    </row>
    <row r="3500" spans="1:19" ht="58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8307</v>
      </c>
      <c r="P3500" t="s">
        <v>8308</v>
      </c>
      <c r="Q3500">
        <f t="shared" si="162"/>
        <v>40.24</v>
      </c>
      <c r="R3500" s="14">
        <f t="shared" si="163"/>
        <v>42459.15861111111</v>
      </c>
      <c r="S3500" s="14">
        <f t="shared" si="164"/>
        <v>42518.905555555553</v>
      </c>
    </row>
    <row r="3501" spans="1:19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8307</v>
      </c>
      <c r="P3501" t="s">
        <v>8308</v>
      </c>
      <c r="Q3501">
        <f t="shared" si="162"/>
        <v>60.29</v>
      </c>
      <c r="R3501" s="14">
        <f t="shared" si="163"/>
        <v>42132.036168981482</v>
      </c>
      <c r="S3501" s="14">
        <f t="shared" si="164"/>
        <v>42186.290972222225</v>
      </c>
    </row>
    <row r="3502" spans="1:19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8307</v>
      </c>
      <c r="P3502" t="s">
        <v>8308</v>
      </c>
      <c r="Q3502">
        <f t="shared" si="162"/>
        <v>25.31</v>
      </c>
      <c r="R3502" s="14">
        <f t="shared" si="163"/>
        <v>42419.91942129629</v>
      </c>
      <c r="S3502" s="14">
        <f t="shared" si="164"/>
        <v>42436.207638888889</v>
      </c>
    </row>
    <row r="3503" spans="1:19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8307</v>
      </c>
      <c r="P3503" t="s">
        <v>8308</v>
      </c>
      <c r="Q3503">
        <f t="shared" si="162"/>
        <v>35.950000000000003</v>
      </c>
      <c r="R3503" s="14">
        <f t="shared" si="163"/>
        <v>42233.763831018514</v>
      </c>
      <c r="S3503" s="14">
        <f t="shared" si="164"/>
        <v>42258.763831018514</v>
      </c>
    </row>
    <row r="3504" spans="1:19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8307</v>
      </c>
      <c r="P3504" t="s">
        <v>8308</v>
      </c>
      <c r="Q3504">
        <f t="shared" si="162"/>
        <v>136</v>
      </c>
      <c r="R3504" s="14">
        <f t="shared" si="163"/>
        <v>42430.839398148149</v>
      </c>
      <c r="S3504" s="14">
        <f t="shared" si="164"/>
        <v>42445.165972222225</v>
      </c>
    </row>
    <row r="3505" spans="1:19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8307</v>
      </c>
      <c r="P3505" t="s">
        <v>8308</v>
      </c>
      <c r="Q3505">
        <f t="shared" si="162"/>
        <v>70.760000000000005</v>
      </c>
      <c r="R3505" s="14">
        <f t="shared" si="163"/>
        <v>42545.478333333333</v>
      </c>
      <c r="S3505" s="14">
        <f t="shared" si="164"/>
        <v>42575.478333333333</v>
      </c>
    </row>
    <row r="3506" spans="1:19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8307</v>
      </c>
      <c r="P3506" t="s">
        <v>8308</v>
      </c>
      <c r="Q3506">
        <f t="shared" si="162"/>
        <v>125</v>
      </c>
      <c r="R3506" s="14">
        <f t="shared" si="163"/>
        <v>42297.748738425929</v>
      </c>
      <c r="S3506" s="14">
        <f t="shared" si="164"/>
        <v>42327.790405092594</v>
      </c>
    </row>
    <row r="3507" spans="1:19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8307</v>
      </c>
      <c r="P3507" t="s">
        <v>8308</v>
      </c>
      <c r="Q3507">
        <f t="shared" si="162"/>
        <v>66.510000000000005</v>
      </c>
      <c r="R3507" s="14">
        <f t="shared" si="163"/>
        <v>41760.935706018521</v>
      </c>
      <c r="S3507" s="14">
        <f t="shared" si="164"/>
        <v>41772.166666666664</v>
      </c>
    </row>
    <row r="3508" spans="1:19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8307</v>
      </c>
      <c r="P3508" t="s">
        <v>8308</v>
      </c>
      <c r="Q3508">
        <f t="shared" si="162"/>
        <v>105</v>
      </c>
      <c r="R3508" s="14">
        <f t="shared" si="163"/>
        <v>41829.734259259261</v>
      </c>
      <c r="S3508" s="14">
        <f t="shared" si="164"/>
        <v>41874.734259259261</v>
      </c>
    </row>
    <row r="3509" spans="1:19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8307</v>
      </c>
      <c r="P3509" t="s">
        <v>8308</v>
      </c>
      <c r="Q3509">
        <f t="shared" si="162"/>
        <v>145</v>
      </c>
      <c r="R3509" s="14">
        <f t="shared" si="163"/>
        <v>42491.92288194444</v>
      </c>
      <c r="S3509" s="14">
        <f t="shared" si="164"/>
        <v>42521.92288194444</v>
      </c>
    </row>
    <row r="3510" spans="1:19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8307</v>
      </c>
      <c r="P3510" t="s">
        <v>8308</v>
      </c>
      <c r="Q3510">
        <f t="shared" si="162"/>
        <v>12</v>
      </c>
      <c r="R3510" s="14">
        <f t="shared" si="163"/>
        <v>42477.729780092588</v>
      </c>
      <c r="S3510" s="14">
        <f t="shared" si="164"/>
        <v>42500.875</v>
      </c>
    </row>
    <row r="3511" spans="1:19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8307</v>
      </c>
      <c r="P3511" t="s">
        <v>8308</v>
      </c>
      <c r="Q3511">
        <f t="shared" si="162"/>
        <v>96.67</v>
      </c>
      <c r="R3511" s="14">
        <f t="shared" si="163"/>
        <v>41950.859560185185</v>
      </c>
      <c r="S3511" s="14">
        <f t="shared" si="164"/>
        <v>41964.204861111109</v>
      </c>
    </row>
    <row r="3512" spans="1:19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8307</v>
      </c>
      <c r="P3512" t="s">
        <v>8308</v>
      </c>
      <c r="Q3512">
        <f t="shared" si="162"/>
        <v>60.33</v>
      </c>
      <c r="R3512" s="14">
        <f t="shared" si="163"/>
        <v>41802.62090277778</v>
      </c>
      <c r="S3512" s="14">
        <f t="shared" si="164"/>
        <v>41822.62090277778</v>
      </c>
    </row>
    <row r="3513" spans="1:19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8307</v>
      </c>
      <c r="P3513" t="s">
        <v>8308</v>
      </c>
      <c r="Q3513">
        <f t="shared" si="162"/>
        <v>79.89</v>
      </c>
      <c r="R3513" s="14">
        <f t="shared" si="163"/>
        <v>41927.873784722222</v>
      </c>
      <c r="S3513" s="14">
        <f t="shared" si="164"/>
        <v>41950.770833333336</v>
      </c>
    </row>
    <row r="3514" spans="1:19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8307</v>
      </c>
      <c r="P3514" t="s">
        <v>8308</v>
      </c>
      <c r="Q3514">
        <f t="shared" si="162"/>
        <v>58.82</v>
      </c>
      <c r="R3514" s="14">
        <f t="shared" si="163"/>
        <v>42057.536944444444</v>
      </c>
      <c r="S3514" s="14">
        <f t="shared" si="164"/>
        <v>42117.49527777778</v>
      </c>
    </row>
    <row r="3515" spans="1:19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8307</v>
      </c>
      <c r="P3515" t="s">
        <v>8308</v>
      </c>
      <c r="Q3515">
        <f t="shared" si="162"/>
        <v>75.34</v>
      </c>
      <c r="R3515" s="14">
        <f t="shared" si="163"/>
        <v>41781.096203703702</v>
      </c>
      <c r="S3515" s="14">
        <f t="shared" si="164"/>
        <v>41794.207638888889</v>
      </c>
    </row>
    <row r="3516" spans="1:19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8307</v>
      </c>
      <c r="P3516" t="s">
        <v>8308</v>
      </c>
      <c r="Q3516">
        <f t="shared" si="162"/>
        <v>55</v>
      </c>
      <c r="R3516" s="14">
        <f t="shared" si="163"/>
        <v>42020.846666666665</v>
      </c>
      <c r="S3516" s="14">
        <f t="shared" si="164"/>
        <v>42037.207638888889</v>
      </c>
    </row>
    <row r="3517" spans="1:19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8307</v>
      </c>
      <c r="P3517" t="s">
        <v>8308</v>
      </c>
      <c r="Q3517">
        <f t="shared" si="162"/>
        <v>66.959999999999994</v>
      </c>
      <c r="R3517" s="14">
        <f t="shared" si="163"/>
        <v>42125.772812499999</v>
      </c>
      <c r="S3517" s="14">
        <f t="shared" si="164"/>
        <v>42155.772812499999</v>
      </c>
    </row>
    <row r="3518" spans="1:19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8307</v>
      </c>
      <c r="P3518" t="s">
        <v>8308</v>
      </c>
      <c r="Q3518">
        <f t="shared" si="162"/>
        <v>227.27</v>
      </c>
      <c r="R3518" s="14">
        <f t="shared" si="163"/>
        <v>41856.010069444441</v>
      </c>
      <c r="S3518" s="14">
        <f t="shared" si="164"/>
        <v>41890.125</v>
      </c>
    </row>
    <row r="3519" spans="1:19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8307</v>
      </c>
      <c r="P3519" t="s">
        <v>8308</v>
      </c>
      <c r="Q3519">
        <f t="shared" si="162"/>
        <v>307.69</v>
      </c>
      <c r="R3519" s="14">
        <f t="shared" si="163"/>
        <v>41794.817523148151</v>
      </c>
      <c r="S3519" s="14">
        <f t="shared" si="164"/>
        <v>41824.458333333336</v>
      </c>
    </row>
    <row r="3520" spans="1:19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8307</v>
      </c>
      <c r="P3520" t="s">
        <v>8308</v>
      </c>
      <c r="Q3520">
        <f t="shared" si="162"/>
        <v>50.02</v>
      </c>
      <c r="R3520" s="14">
        <f t="shared" si="163"/>
        <v>41893.783553240741</v>
      </c>
      <c r="S3520" s="14">
        <f t="shared" si="164"/>
        <v>41914.597916666666</v>
      </c>
    </row>
    <row r="3521" spans="1:19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8307</v>
      </c>
      <c r="P3521" t="s">
        <v>8308</v>
      </c>
      <c r="Q3521">
        <f t="shared" si="162"/>
        <v>72.39</v>
      </c>
      <c r="R3521" s="14">
        <f t="shared" si="163"/>
        <v>42037.598958333328</v>
      </c>
      <c r="S3521" s="14">
        <f t="shared" si="164"/>
        <v>42067.598958333328</v>
      </c>
    </row>
    <row r="3522" spans="1:19" ht="43.5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8307</v>
      </c>
      <c r="P3522" t="s">
        <v>8308</v>
      </c>
      <c r="Q3522">
        <f t="shared" si="162"/>
        <v>95.95</v>
      </c>
      <c r="R3522" s="14">
        <f t="shared" si="163"/>
        <v>42227.824212962965</v>
      </c>
      <c r="S3522" s="14">
        <f t="shared" si="164"/>
        <v>42253.57430555555</v>
      </c>
    </row>
    <row r="3523" spans="1:19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8307</v>
      </c>
      <c r="P3523" t="s">
        <v>8308</v>
      </c>
      <c r="Q3523">
        <f t="shared" ref="Q3523:Q3586" si="165">IFERROR(ROUND(E3523/L3523,2),0)</f>
        <v>45.62</v>
      </c>
      <c r="R3523" s="14">
        <f t="shared" ref="R3523:R3586" si="166">(((J3523/60)/60)/24)+DATE(1970,1,1)</f>
        <v>41881.361342592594</v>
      </c>
      <c r="S3523" s="14">
        <f t="shared" ref="S3523:S3586" si="167">(((I3523/60)/60)/24)+DATE(1970,1,1)</f>
        <v>41911.361342592594</v>
      </c>
    </row>
    <row r="3524" spans="1:19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8307</v>
      </c>
      <c r="P3524" t="s">
        <v>8308</v>
      </c>
      <c r="Q3524">
        <f t="shared" si="165"/>
        <v>41.03</v>
      </c>
      <c r="R3524" s="14">
        <f t="shared" si="166"/>
        <v>42234.789884259255</v>
      </c>
      <c r="S3524" s="14">
        <f t="shared" si="167"/>
        <v>42262.420833333337</v>
      </c>
    </row>
    <row r="3525" spans="1:19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8307</v>
      </c>
      <c r="P3525" t="s">
        <v>8308</v>
      </c>
      <c r="Q3525">
        <f t="shared" si="165"/>
        <v>56.83</v>
      </c>
      <c r="R3525" s="14">
        <f t="shared" si="166"/>
        <v>42581.397546296299</v>
      </c>
      <c r="S3525" s="14">
        <f t="shared" si="167"/>
        <v>42638.958333333328</v>
      </c>
    </row>
    <row r="3526" spans="1:19" ht="58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8307</v>
      </c>
      <c r="P3526" t="s">
        <v>8308</v>
      </c>
      <c r="Q3526">
        <f t="shared" si="165"/>
        <v>137.24</v>
      </c>
      <c r="R3526" s="14">
        <f t="shared" si="166"/>
        <v>41880.76357638889</v>
      </c>
      <c r="S3526" s="14">
        <f t="shared" si="167"/>
        <v>41895.166666666664</v>
      </c>
    </row>
    <row r="3527" spans="1:19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8307</v>
      </c>
      <c r="P3527" t="s">
        <v>8308</v>
      </c>
      <c r="Q3527">
        <f t="shared" si="165"/>
        <v>75.709999999999994</v>
      </c>
      <c r="R3527" s="14">
        <f t="shared" si="166"/>
        <v>42214.6956712963</v>
      </c>
      <c r="S3527" s="14">
        <f t="shared" si="167"/>
        <v>42225.666666666672</v>
      </c>
    </row>
    <row r="3528" spans="1:19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8307</v>
      </c>
      <c r="P3528" t="s">
        <v>8308</v>
      </c>
      <c r="Q3528">
        <f t="shared" si="165"/>
        <v>99</v>
      </c>
      <c r="R3528" s="14">
        <f t="shared" si="166"/>
        <v>42460.335312499999</v>
      </c>
      <c r="S3528" s="14">
        <f t="shared" si="167"/>
        <v>42488.249305555553</v>
      </c>
    </row>
    <row r="3529" spans="1:19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8307</v>
      </c>
      <c r="P3529" t="s">
        <v>8308</v>
      </c>
      <c r="Q3529">
        <f t="shared" si="165"/>
        <v>81.569999999999993</v>
      </c>
      <c r="R3529" s="14">
        <f t="shared" si="166"/>
        <v>42167.023206018523</v>
      </c>
      <c r="S3529" s="14">
        <f t="shared" si="167"/>
        <v>42196.165972222225</v>
      </c>
    </row>
    <row r="3530" spans="1:19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8307</v>
      </c>
      <c r="P3530" t="s">
        <v>8308</v>
      </c>
      <c r="Q3530">
        <f t="shared" si="165"/>
        <v>45.11</v>
      </c>
      <c r="R3530" s="14">
        <f t="shared" si="166"/>
        <v>42733.50136574074</v>
      </c>
      <c r="S3530" s="14">
        <f t="shared" si="167"/>
        <v>42753.50136574074</v>
      </c>
    </row>
    <row r="3531" spans="1:19" ht="58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8307</v>
      </c>
      <c r="P3531" t="s">
        <v>8308</v>
      </c>
      <c r="Q3531">
        <f t="shared" si="165"/>
        <v>36.67</v>
      </c>
      <c r="R3531" s="14">
        <f t="shared" si="166"/>
        <v>42177.761782407411</v>
      </c>
      <c r="S3531" s="14">
        <f t="shared" si="167"/>
        <v>42198.041666666672</v>
      </c>
    </row>
    <row r="3532" spans="1:19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8307</v>
      </c>
      <c r="P3532" t="s">
        <v>8308</v>
      </c>
      <c r="Q3532">
        <f t="shared" si="165"/>
        <v>125</v>
      </c>
      <c r="R3532" s="14">
        <f t="shared" si="166"/>
        <v>42442.623344907406</v>
      </c>
      <c r="S3532" s="14">
        <f t="shared" si="167"/>
        <v>42470.833333333328</v>
      </c>
    </row>
    <row r="3533" spans="1:19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8307</v>
      </c>
      <c r="P3533" t="s">
        <v>8308</v>
      </c>
      <c r="Q3533">
        <f t="shared" si="165"/>
        <v>49.23</v>
      </c>
      <c r="R3533" s="14">
        <f t="shared" si="166"/>
        <v>42521.654328703706</v>
      </c>
      <c r="S3533" s="14">
        <f t="shared" si="167"/>
        <v>42551.654328703706</v>
      </c>
    </row>
    <row r="3534" spans="1:19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8307</v>
      </c>
      <c r="P3534" t="s">
        <v>8308</v>
      </c>
      <c r="Q3534">
        <f t="shared" si="165"/>
        <v>42.3</v>
      </c>
      <c r="R3534" s="14">
        <f t="shared" si="166"/>
        <v>41884.599849537037</v>
      </c>
      <c r="S3534" s="14">
        <f t="shared" si="167"/>
        <v>41900.165972222225</v>
      </c>
    </row>
    <row r="3535" spans="1:19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8307</v>
      </c>
      <c r="P3535" t="s">
        <v>8308</v>
      </c>
      <c r="Q3535">
        <f t="shared" si="165"/>
        <v>78.88</v>
      </c>
      <c r="R3535" s="14">
        <f t="shared" si="166"/>
        <v>42289.761192129634</v>
      </c>
      <c r="S3535" s="14">
        <f t="shared" si="167"/>
        <v>42319.802858796291</v>
      </c>
    </row>
    <row r="3536" spans="1:19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8307</v>
      </c>
      <c r="P3536" t="s">
        <v>8308</v>
      </c>
      <c r="Q3536">
        <f t="shared" si="165"/>
        <v>38.28</v>
      </c>
      <c r="R3536" s="14">
        <f t="shared" si="166"/>
        <v>42243.6252662037</v>
      </c>
      <c r="S3536" s="14">
        <f t="shared" si="167"/>
        <v>42278.6252662037</v>
      </c>
    </row>
    <row r="3537" spans="1:19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8307</v>
      </c>
      <c r="P3537" t="s">
        <v>8308</v>
      </c>
      <c r="Q3537">
        <f t="shared" si="165"/>
        <v>44.85</v>
      </c>
      <c r="R3537" s="14">
        <f t="shared" si="166"/>
        <v>42248.640162037031</v>
      </c>
      <c r="S3537" s="14">
        <f t="shared" si="167"/>
        <v>42279.75</v>
      </c>
    </row>
    <row r="3538" spans="1:19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8307</v>
      </c>
      <c r="P3538" t="s">
        <v>8308</v>
      </c>
      <c r="Q3538">
        <f t="shared" si="165"/>
        <v>13.53</v>
      </c>
      <c r="R3538" s="14">
        <f t="shared" si="166"/>
        <v>42328.727141203708</v>
      </c>
      <c r="S3538" s="14">
        <f t="shared" si="167"/>
        <v>42358.499305555553</v>
      </c>
    </row>
    <row r="3539" spans="1:19" ht="58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8307</v>
      </c>
      <c r="P3539" t="s">
        <v>8308</v>
      </c>
      <c r="Q3539">
        <f t="shared" si="165"/>
        <v>43.5</v>
      </c>
      <c r="R3539" s="14">
        <f t="shared" si="166"/>
        <v>41923.354351851849</v>
      </c>
      <c r="S3539" s="14">
        <f t="shared" si="167"/>
        <v>41960.332638888889</v>
      </c>
    </row>
    <row r="3540" spans="1:19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8307</v>
      </c>
      <c r="P3540" t="s">
        <v>8308</v>
      </c>
      <c r="Q3540">
        <f t="shared" si="165"/>
        <v>30.95</v>
      </c>
      <c r="R3540" s="14">
        <f t="shared" si="166"/>
        <v>42571.420601851853</v>
      </c>
      <c r="S3540" s="14">
        <f t="shared" si="167"/>
        <v>42599.420601851853</v>
      </c>
    </row>
    <row r="3541" spans="1:19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8307</v>
      </c>
      <c r="P3541" t="s">
        <v>8308</v>
      </c>
      <c r="Q3541">
        <f t="shared" si="165"/>
        <v>55.23</v>
      </c>
      <c r="R3541" s="14">
        <f t="shared" si="166"/>
        <v>42600.756041666667</v>
      </c>
      <c r="S3541" s="14">
        <f t="shared" si="167"/>
        <v>42621.756041666667</v>
      </c>
    </row>
    <row r="3542" spans="1:19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8307</v>
      </c>
      <c r="P3542" t="s">
        <v>8308</v>
      </c>
      <c r="Q3542">
        <f t="shared" si="165"/>
        <v>46.13</v>
      </c>
      <c r="R3542" s="14">
        <f t="shared" si="166"/>
        <v>42517.003368055557</v>
      </c>
      <c r="S3542" s="14">
        <f t="shared" si="167"/>
        <v>42547.003368055557</v>
      </c>
    </row>
    <row r="3543" spans="1:19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8307</v>
      </c>
      <c r="P3543" t="s">
        <v>8308</v>
      </c>
      <c r="Q3543">
        <f t="shared" si="165"/>
        <v>39.380000000000003</v>
      </c>
      <c r="R3543" s="14">
        <f t="shared" si="166"/>
        <v>42222.730034722219</v>
      </c>
      <c r="S3543" s="14">
        <f t="shared" si="167"/>
        <v>42247.730034722219</v>
      </c>
    </row>
    <row r="3544" spans="1:19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8307</v>
      </c>
      <c r="P3544" t="s">
        <v>8308</v>
      </c>
      <c r="Q3544">
        <f t="shared" si="165"/>
        <v>66.150000000000006</v>
      </c>
      <c r="R3544" s="14">
        <f t="shared" si="166"/>
        <v>41829.599791666667</v>
      </c>
      <c r="S3544" s="14">
        <f t="shared" si="167"/>
        <v>41889.599791666667</v>
      </c>
    </row>
    <row r="3545" spans="1:19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8307</v>
      </c>
      <c r="P3545" t="s">
        <v>8308</v>
      </c>
      <c r="Q3545">
        <f t="shared" si="165"/>
        <v>54.14</v>
      </c>
      <c r="R3545" s="14">
        <f t="shared" si="166"/>
        <v>42150.755312499998</v>
      </c>
      <c r="S3545" s="14">
        <f t="shared" si="167"/>
        <v>42180.755312499998</v>
      </c>
    </row>
    <row r="3546" spans="1:19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8307</v>
      </c>
      <c r="P3546" t="s">
        <v>8308</v>
      </c>
      <c r="Q3546">
        <f t="shared" si="165"/>
        <v>104.17</v>
      </c>
      <c r="R3546" s="14">
        <f t="shared" si="166"/>
        <v>42040.831678240742</v>
      </c>
      <c r="S3546" s="14">
        <f t="shared" si="167"/>
        <v>42070.831678240742</v>
      </c>
    </row>
    <row r="3547" spans="1:19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8307</v>
      </c>
      <c r="P3547" t="s">
        <v>8308</v>
      </c>
      <c r="Q3547">
        <f t="shared" si="165"/>
        <v>31.38</v>
      </c>
      <c r="R3547" s="14">
        <f t="shared" si="166"/>
        <v>42075.807395833333</v>
      </c>
      <c r="S3547" s="14">
        <f t="shared" si="167"/>
        <v>42105.807395833333</v>
      </c>
    </row>
    <row r="3548" spans="1:19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8307</v>
      </c>
      <c r="P3548" t="s">
        <v>8308</v>
      </c>
      <c r="Q3548">
        <f t="shared" si="165"/>
        <v>59.21</v>
      </c>
      <c r="R3548" s="14">
        <f t="shared" si="166"/>
        <v>42073.660694444443</v>
      </c>
      <c r="S3548" s="14">
        <f t="shared" si="167"/>
        <v>42095.165972222225</v>
      </c>
    </row>
    <row r="3549" spans="1:19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8307</v>
      </c>
      <c r="P3549" t="s">
        <v>8308</v>
      </c>
      <c r="Q3549">
        <f t="shared" si="165"/>
        <v>119.18</v>
      </c>
      <c r="R3549" s="14">
        <f t="shared" si="166"/>
        <v>42480.078715277778</v>
      </c>
      <c r="S3549" s="14">
        <f t="shared" si="167"/>
        <v>42504.165972222225</v>
      </c>
    </row>
    <row r="3550" spans="1:19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8307</v>
      </c>
      <c r="P3550" t="s">
        <v>8308</v>
      </c>
      <c r="Q3550">
        <f t="shared" si="165"/>
        <v>164.62</v>
      </c>
      <c r="R3550" s="14">
        <f t="shared" si="166"/>
        <v>42411.942291666666</v>
      </c>
      <c r="S3550" s="14">
        <f t="shared" si="167"/>
        <v>42434.041666666672</v>
      </c>
    </row>
    <row r="3551" spans="1:19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8307</v>
      </c>
      <c r="P3551" t="s">
        <v>8308</v>
      </c>
      <c r="Q3551">
        <f t="shared" si="165"/>
        <v>24.29</v>
      </c>
      <c r="R3551" s="14">
        <f t="shared" si="166"/>
        <v>42223.394363425927</v>
      </c>
      <c r="S3551" s="14">
        <f t="shared" si="167"/>
        <v>42251.394363425927</v>
      </c>
    </row>
    <row r="3552" spans="1:19" ht="58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8307</v>
      </c>
      <c r="P3552" t="s">
        <v>8308</v>
      </c>
      <c r="Q3552">
        <f t="shared" si="165"/>
        <v>40.94</v>
      </c>
      <c r="R3552" s="14">
        <f t="shared" si="166"/>
        <v>42462.893495370372</v>
      </c>
      <c r="S3552" s="14">
        <f t="shared" si="167"/>
        <v>42492.893495370372</v>
      </c>
    </row>
    <row r="3553" spans="1:19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8307</v>
      </c>
      <c r="P3553" t="s">
        <v>8308</v>
      </c>
      <c r="Q3553">
        <f t="shared" si="165"/>
        <v>61.1</v>
      </c>
      <c r="R3553" s="14">
        <f t="shared" si="166"/>
        <v>41753.515856481477</v>
      </c>
      <c r="S3553" s="14">
        <f t="shared" si="167"/>
        <v>41781.921527777777</v>
      </c>
    </row>
    <row r="3554" spans="1:19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8307</v>
      </c>
      <c r="P3554" t="s">
        <v>8308</v>
      </c>
      <c r="Q3554">
        <f t="shared" si="165"/>
        <v>38.65</v>
      </c>
      <c r="R3554" s="14">
        <f t="shared" si="166"/>
        <v>41788.587083333332</v>
      </c>
      <c r="S3554" s="14">
        <f t="shared" si="167"/>
        <v>41818.587083333332</v>
      </c>
    </row>
    <row r="3555" spans="1:19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8307</v>
      </c>
      <c r="P3555" t="s">
        <v>8308</v>
      </c>
      <c r="Q3555">
        <f t="shared" si="165"/>
        <v>56.2</v>
      </c>
      <c r="R3555" s="14">
        <f t="shared" si="166"/>
        <v>42196.028703703705</v>
      </c>
      <c r="S3555" s="14">
        <f t="shared" si="167"/>
        <v>42228</v>
      </c>
    </row>
    <row r="3556" spans="1:19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8307</v>
      </c>
      <c r="P3556" t="s">
        <v>8308</v>
      </c>
      <c r="Q3556">
        <f t="shared" si="165"/>
        <v>107</v>
      </c>
      <c r="R3556" s="14">
        <f t="shared" si="166"/>
        <v>42016.050451388888</v>
      </c>
      <c r="S3556" s="14">
        <f t="shared" si="167"/>
        <v>42046.708333333328</v>
      </c>
    </row>
    <row r="3557" spans="1:19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8307</v>
      </c>
      <c r="P3557" t="s">
        <v>8308</v>
      </c>
      <c r="Q3557">
        <f t="shared" si="165"/>
        <v>171.43</v>
      </c>
      <c r="R3557" s="14">
        <f t="shared" si="166"/>
        <v>42661.442060185189</v>
      </c>
      <c r="S3557" s="14">
        <f t="shared" si="167"/>
        <v>42691.483726851846</v>
      </c>
    </row>
    <row r="3558" spans="1:19" ht="58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8307</v>
      </c>
      <c r="P3558" t="s">
        <v>8308</v>
      </c>
      <c r="Q3558">
        <f t="shared" si="165"/>
        <v>110.5</v>
      </c>
      <c r="R3558" s="14">
        <f t="shared" si="166"/>
        <v>41808.649583333332</v>
      </c>
      <c r="S3558" s="14">
        <f t="shared" si="167"/>
        <v>41868.649583333332</v>
      </c>
    </row>
    <row r="3559" spans="1:19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8307</v>
      </c>
      <c r="P3559" t="s">
        <v>8308</v>
      </c>
      <c r="Q3559">
        <f t="shared" si="165"/>
        <v>179.28</v>
      </c>
      <c r="R3559" s="14">
        <f t="shared" si="166"/>
        <v>41730.276747685188</v>
      </c>
      <c r="S3559" s="14">
        <f t="shared" si="167"/>
        <v>41764.276747685188</v>
      </c>
    </row>
    <row r="3560" spans="1:19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8307</v>
      </c>
      <c r="P3560" t="s">
        <v>8308</v>
      </c>
      <c r="Q3560">
        <f t="shared" si="165"/>
        <v>22.91</v>
      </c>
      <c r="R3560" s="14">
        <f t="shared" si="166"/>
        <v>42139.816840277781</v>
      </c>
      <c r="S3560" s="14">
        <f t="shared" si="167"/>
        <v>42181.875</v>
      </c>
    </row>
    <row r="3561" spans="1:19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8307</v>
      </c>
      <c r="P3561" t="s">
        <v>8308</v>
      </c>
      <c r="Q3561">
        <f t="shared" si="165"/>
        <v>43.13</v>
      </c>
      <c r="R3561" s="14">
        <f t="shared" si="166"/>
        <v>42194.096157407403</v>
      </c>
      <c r="S3561" s="14">
        <f t="shared" si="167"/>
        <v>42216.373611111107</v>
      </c>
    </row>
    <row r="3562" spans="1:19" ht="58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8307</v>
      </c>
      <c r="P3562" t="s">
        <v>8308</v>
      </c>
      <c r="Q3562">
        <f t="shared" si="165"/>
        <v>46.89</v>
      </c>
      <c r="R3562" s="14">
        <f t="shared" si="166"/>
        <v>42115.889652777783</v>
      </c>
      <c r="S3562" s="14">
        <f t="shared" si="167"/>
        <v>42151.114583333328</v>
      </c>
    </row>
    <row r="3563" spans="1:19" ht="116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8307</v>
      </c>
      <c r="P3563" t="s">
        <v>8308</v>
      </c>
      <c r="Q3563">
        <f t="shared" si="165"/>
        <v>47.41</v>
      </c>
      <c r="R3563" s="14">
        <f t="shared" si="166"/>
        <v>42203.680300925931</v>
      </c>
      <c r="S3563" s="14">
        <f t="shared" si="167"/>
        <v>42221.774999999994</v>
      </c>
    </row>
    <row r="3564" spans="1:19" ht="58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8307</v>
      </c>
      <c r="P3564" t="s">
        <v>8308</v>
      </c>
      <c r="Q3564">
        <f t="shared" si="165"/>
        <v>15.13</v>
      </c>
      <c r="R3564" s="14">
        <f t="shared" si="166"/>
        <v>42433.761886574073</v>
      </c>
      <c r="S3564" s="14">
        <f t="shared" si="167"/>
        <v>42442.916666666672</v>
      </c>
    </row>
    <row r="3565" spans="1:19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8307</v>
      </c>
      <c r="P3565" t="s">
        <v>8308</v>
      </c>
      <c r="Q3565">
        <f t="shared" si="165"/>
        <v>21.1</v>
      </c>
      <c r="R3565" s="14">
        <f t="shared" si="166"/>
        <v>42555.671944444446</v>
      </c>
      <c r="S3565" s="14">
        <f t="shared" si="167"/>
        <v>42583.791666666672</v>
      </c>
    </row>
    <row r="3566" spans="1:19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8307</v>
      </c>
      <c r="P3566" t="s">
        <v>8308</v>
      </c>
      <c r="Q3566">
        <f t="shared" si="165"/>
        <v>59.12</v>
      </c>
      <c r="R3566" s="14">
        <f t="shared" si="166"/>
        <v>42236.623252314821</v>
      </c>
      <c r="S3566" s="14">
        <f t="shared" si="167"/>
        <v>42282.666666666672</v>
      </c>
    </row>
    <row r="3567" spans="1:19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8307</v>
      </c>
      <c r="P3567" t="s">
        <v>8308</v>
      </c>
      <c r="Q3567">
        <f t="shared" si="165"/>
        <v>97.92</v>
      </c>
      <c r="R3567" s="14">
        <f t="shared" si="166"/>
        <v>41974.743148148147</v>
      </c>
      <c r="S3567" s="14">
        <f t="shared" si="167"/>
        <v>42004.743148148147</v>
      </c>
    </row>
    <row r="3568" spans="1:19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8307</v>
      </c>
      <c r="P3568" t="s">
        <v>8308</v>
      </c>
      <c r="Q3568">
        <f t="shared" si="165"/>
        <v>55.13</v>
      </c>
      <c r="R3568" s="14">
        <f t="shared" si="166"/>
        <v>41997.507905092592</v>
      </c>
      <c r="S3568" s="14">
        <f t="shared" si="167"/>
        <v>42027.507905092592</v>
      </c>
    </row>
    <row r="3569" spans="1:19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8307</v>
      </c>
      <c r="P3569" t="s">
        <v>8308</v>
      </c>
      <c r="Q3569">
        <f t="shared" si="165"/>
        <v>26.54</v>
      </c>
      <c r="R3569" s="14">
        <f t="shared" si="166"/>
        <v>42135.810694444444</v>
      </c>
      <c r="S3569" s="14">
        <f t="shared" si="167"/>
        <v>42165.810694444444</v>
      </c>
    </row>
    <row r="3570" spans="1:19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8307</v>
      </c>
      <c r="P3570" t="s">
        <v>8308</v>
      </c>
      <c r="Q3570">
        <f t="shared" si="165"/>
        <v>58.42</v>
      </c>
      <c r="R3570" s="14">
        <f t="shared" si="166"/>
        <v>41869.740671296298</v>
      </c>
      <c r="S3570" s="14">
        <f t="shared" si="167"/>
        <v>41899.740671296298</v>
      </c>
    </row>
    <row r="3571" spans="1:19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8307</v>
      </c>
      <c r="P3571" t="s">
        <v>8308</v>
      </c>
      <c r="Q3571">
        <f t="shared" si="165"/>
        <v>122.54</v>
      </c>
      <c r="R3571" s="14">
        <f t="shared" si="166"/>
        <v>41982.688611111109</v>
      </c>
      <c r="S3571" s="14">
        <f t="shared" si="167"/>
        <v>42012.688611111109</v>
      </c>
    </row>
    <row r="3572" spans="1:19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8307</v>
      </c>
      <c r="P3572" t="s">
        <v>8308</v>
      </c>
      <c r="Q3572">
        <f t="shared" si="165"/>
        <v>87.96</v>
      </c>
      <c r="R3572" s="14">
        <f t="shared" si="166"/>
        <v>41976.331979166673</v>
      </c>
      <c r="S3572" s="14">
        <f t="shared" si="167"/>
        <v>42004.291666666672</v>
      </c>
    </row>
    <row r="3573" spans="1:19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8307</v>
      </c>
      <c r="P3573" t="s">
        <v>8308</v>
      </c>
      <c r="Q3573">
        <f t="shared" si="165"/>
        <v>73.239999999999995</v>
      </c>
      <c r="R3573" s="14">
        <f t="shared" si="166"/>
        <v>41912.858946759261</v>
      </c>
      <c r="S3573" s="14">
        <f t="shared" si="167"/>
        <v>41942.858946759261</v>
      </c>
    </row>
    <row r="3574" spans="1:19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8307</v>
      </c>
      <c r="P3574" t="s">
        <v>8308</v>
      </c>
      <c r="Q3574">
        <f t="shared" si="165"/>
        <v>55.56</v>
      </c>
      <c r="R3574" s="14">
        <f t="shared" si="166"/>
        <v>42146.570393518516</v>
      </c>
      <c r="S3574" s="14">
        <f t="shared" si="167"/>
        <v>42176.570393518516</v>
      </c>
    </row>
    <row r="3575" spans="1:19" ht="43.5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8307</v>
      </c>
      <c r="P3575" t="s">
        <v>8308</v>
      </c>
      <c r="Q3575">
        <f t="shared" si="165"/>
        <v>39.54</v>
      </c>
      <c r="R3575" s="14">
        <f t="shared" si="166"/>
        <v>41921.375532407408</v>
      </c>
      <c r="S3575" s="14">
        <f t="shared" si="167"/>
        <v>41951.417199074072</v>
      </c>
    </row>
    <row r="3576" spans="1:19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8307</v>
      </c>
      <c r="P3576" t="s">
        <v>8308</v>
      </c>
      <c r="Q3576">
        <f t="shared" si="165"/>
        <v>136.78</v>
      </c>
      <c r="R3576" s="14">
        <f t="shared" si="166"/>
        <v>41926.942685185182</v>
      </c>
      <c r="S3576" s="14">
        <f t="shared" si="167"/>
        <v>41956.984351851846</v>
      </c>
    </row>
    <row r="3577" spans="1:19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8307</v>
      </c>
      <c r="P3577" t="s">
        <v>8308</v>
      </c>
      <c r="Q3577">
        <f t="shared" si="165"/>
        <v>99.34</v>
      </c>
      <c r="R3577" s="14">
        <f t="shared" si="166"/>
        <v>42561.783877314811</v>
      </c>
      <c r="S3577" s="14">
        <f t="shared" si="167"/>
        <v>42593.165972222225</v>
      </c>
    </row>
    <row r="3578" spans="1:19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8307</v>
      </c>
      <c r="P3578" t="s">
        <v>8308</v>
      </c>
      <c r="Q3578">
        <f t="shared" si="165"/>
        <v>20</v>
      </c>
      <c r="R3578" s="14">
        <f t="shared" si="166"/>
        <v>42649.54923611111</v>
      </c>
      <c r="S3578" s="14">
        <f t="shared" si="167"/>
        <v>42709.590902777782</v>
      </c>
    </row>
    <row r="3579" spans="1:19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8307</v>
      </c>
      <c r="P3579" t="s">
        <v>8308</v>
      </c>
      <c r="Q3579">
        <f t="shared" si="165"/>
        <v>28.89</v>
      </c>
      <c r="R3579" s="14">
        <f t="shared" si="166"/>
        <v>42093.786840277782</v>
      </c>
      <c r="S3579" s="14">
        <f t="shared" si="167"/>
        <v>42120.26944444445</v>
      </c>
    </row>
    <row r="3580" spans="1:19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8307</v>
      </c>
      <c r="P3580" t="s">
        <v>8308</v>
      </c>
      <c r="Q3580">
        <f t="shared" si="165"/>
        <v>40.549999999999997</v>
      </c>
      <c r="R3580" s="14">
        <f t="shared" si="166"/>
        <v>42460.733530092592</v>
      </c>
      <c r="S3580" s="14">
        <f t="shared" si="167"/>
        <v>42490.733530092592</v>
      </c>
    </row>
    <row r="3581" spans="1:19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8307</v>
      </c>
      <c r="P3581" t="s">
        <v>8308</v>
      </c>
      <c r="Q3581">
        <f t="shared" si="165"/>
        <v>35.71</v>
      </c>
      <c r="R3581" s="14">
        <f t="shared" si="166"/>
        <v>42430.762222222227</v>
      </c>
      <c r="S3581" s="14">
        <f t="shared" si="167"/>
        <v>42460.720555555556</v>
      </c>
    </row>
    <row r="3582" spans="1:19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8307</v>
      </c>
      <c r="P3582" t="s">
        <v>8308</v>
      </c>
      <c r="Q3582">
        <f t="shared" si="165"/>
        <v>37.96</v>
      </c>
      <c r="R3582" s="14">
        <f t="shared" si="166"/>
        <v>42026.176180555558</v>
      </c>
      <c r="S3582" s="14">
        <f t="shared" si="167"/>
        <v>42064.207638888889</v>
      </c>
    </row>
    <row r="3583" spans="1:19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8307</v>
      </c>
      <c r="P3583" t="s">
        <v>8308</v>
      </c>
      <c r="Q3583">
        <f t="shared" si="165"/>
        <v>33.33</v>
      </c>
      <c r="R3583" s="14">
        <f t="shared" si="166"/>
        <v>41836.471180555556</v>
      </c>
      <c r="S3583" s="14">
        <f t="shared" si="167"/>
        <v>41850.471180555556</v>
      </c>
    </row>
    <row r="3584" spans="1:19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8307</v>
      </c>
      <c r="P3584" t="s">
        <v>8308</v>
      </c>
      <c r="Q3584">
        <f t="shared" si="165"/>
        <v>58.57</v>
      </c>
      <c r="R3584" s="14">
        <f t="shared" si="166"/>
        <v>42451.095856481479</v>
      </c>
      <c r="S3584" s="14">
        <f t="shared" si="167"/>
        <v>42465.095856481479</v>
      </c>
    </row>
    <row r="3585" spans="1:19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8307</v>
      </c>
      <c r="P3585" t="s">
        <v>8308</v>
      </c>
      <c r="Q3585">
        <f t="shared" si="165"/>
        <v>135.63</v>
      </c>
      <c r="R3585" s="14">
        <f t="shared" si="166"/>
        <v>42418.425983796296</v>
      </c>
      <c r="S3585" s="14">
        <f t="shared" si="167"/>
        <v>42478.384317129632</v>
      </c>
    </row>
    <row r="3586" spans="1:19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8307</v>
      </c>
      <c r="P3586" t="s">
        <v>8308</v>
      </c>
      <c r="Q3586">
        <f t="shared" si="165"/>
        <v>30.94</v>
      </c>
      <c r="R3586" s="14">
        <f t="shared" si="166"/>
        <v>42168.316481481481</v>
      </c>
      <c r="S3586" s="14">
        <f t="shared" si="167"/>
        <v>42198.316481481481</v>
      </c>
    </row>
    <row r="3587" spans="1:19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8307</v>
      </c>
      <c r="P3587" t="s">
        <v>8308</v>
      </c>
      <c r="Q3587">
        <f t="shared" ref="Q3587:Q3650" si="168">IFERROR(ROUND(E3587/L3587,2),0)</f>
        <v>176.09</v>
      </c>
      <c r="R3587" s="14">
        <f t="shared" ref="R3587:R3650" si="169">(((J3587/60)/60)/24)+DATE(1970,1,1)</f>
        <v>41964.716319444444</v>
      </c>
      <c r="S3587" s="14">
        <f t="shared" ref="S3587:S3650" si="170">(((I3587/60)/60)/24)+DATE(1970,1,1)</f>
        <v>41994.716319444444</v>
      </c>
    </row>
    <row r="3588" spans="1:19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8307</v>
      </c>
      <c r="P3588" t="s">
        <v>8308</v>
      </c>
      <c r="Q3588">
        <f t="shared" si="168"/>
        <v>151.97999999999999</v>
      </c>
      <c r="R3588" s="14">
        <f t="shared" si="169"/>
        <v>42576.697569444441</v>
      </c>
      <c r="S3588" s="14">
        <f t="shared" si="170"/>
        <v>42636.697569444441</v>
      </c>
    </row>
    <row r="3589" spans="1:19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8307</v>
      </c>
      <c r="P3589" t="s">
        <v>8308</v>
      </c>
      <c r="Q3589">
        <f t="shared" si="168"/>
        <v>22.61</v>
      </c>
      <c r="R3589" s="14">
        <f t="shared" si="169"/>
        <v>42503.539976851855</v>
      </c>
      <c r="S3589" s="14">
        <f t="shared" si="170"/>
        <v>42548.791666666672</v>
      </c>
    </row>
    <row r="3590" spans="1:19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8307</v>
      </c>
      <c r="P3590" t="s">
        <v>8308</v>
      </c>
      <c r="Q3590">
        <f t="shared" si="168"/>
        <v>18.27</v>
      </c>
      <c r="R3590" s="14">
        <f t="shared" si="169"/>
        <v>42101.828819444447</v>
      </c>
      <c r="S3590" s="14">
        <f t="shared" si="170"/>
        <v>42123.958333333328</v>
      </c>
    </row>
    <row r="3591" spans="1:19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8307</v>
      </c>
      <c r="P3591" t="s">
        <v>8308</v>
      </c>
      <c r="Q3591">
        <f t="shared" si="168"/>
        <v>82.26</v>
      </c>
      <c r="R3591" s="14">
        <f t="shared" si="169"/>
        <v>42125.647534722222</v>
      </c>
      <c r="S3591" s="14">
        <f t="shared" si="170"/>
        <v>42150.647534722222</v>
      </c>
    </row>
    <row r="3592" spans="1:19" ht="58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8307</v>
      </c>
      <c r="P3592" t="s">
        <v>8308</v>
      </c>
      <c r="Q3592">
        <f t="shared" si="168"/>
        <v>68.53</v>
      </c>
      <c r="R3592" s="14">
        <f t="shared" si="169"/>
        <v>41902.333726851852</v>
      </c>
      <c r="S3592" s="14">
        <f t="shared" si="170"/>
        <v>41932.333726851852</v>
      </c>
    </row>
    <row r="3593" spans="1:19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8307</v>
      </c>
      <c r="P3593" t="s">
        <v>8308</v>
      </c>
      <c r="Q3593">
        <f t="shared" si="168"/>
        <v>68.06</v>
      </c>
      <c r="R3593" s="14">
        <f t="shared" si="169"/>
        <v>42003.948425925926</v>
      </c>
      <c r="S3593" s="14">
        <f t="shared" si="170"/>
        <v>42028.207638888889</v>
      </c>
    </row>
    <row r="3594" spans="1:19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8307</v>
      </c>
      <c r="P3594" t="s">
        <v>8308</v>
      </c>
      <c r="Q3594">
        <f t="shared" si="168"/>
        <v>72.709999999999994</v>
      </c>
      <c r="R3594" s="14">
        <f t="shared" si="169"/>
        <v>41988.829942129625</v>
      </c>
      <c r="S3594" s="14">
        <f t="shared" si="170"/>
        <v>42046.207638888889</v>
      </c>
    </row>
    <row r="3595" spans="1:19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8307</v>
      </c>
      <c r="P3595" t="s">
        <v>8308</v>
      </c>
      <c r="Q3595">
        <f t="shared" si="168"/>
        <v>77.19</v>
      </c>
      <c r="R3595" s="14">
        <f t="shared" si="169"/>
        <v>41974.898599537039</v>
      </c>
      <c r="S3595" s="14">
        <f t="shared" si="170"/>
        <v>42009.851388888885</v>
      </c>
    </row>
    <row r="3596" spans="1:19" ht="58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8307</v>
      </c>
      <c r="P3596" t="s">
        <v>8308</v>
      </c>
      <c r="Q3596">
        <f t="shared" si="168"/>
        <v>55.97</v>
      </c>
      <c r="R3596" s="14">
        <f t="shared" si="169"/>
        <v>42592.066921296297</v>
      </c>
      <c r="S3596" s="14">
        <f t="shared" si="170"/>
        <v>42617.066921296297</v>
      </c>
    </row>
    <row r="3597" spans="1:19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8307</v>
      </c>
      <c r="P3597" t="s">
        <v>8308</v>
      </c>
      <c r="Q3597">
        <f t="shared" si="168"/>
        <v>49.69</v>
      </c>
      <c r="R3597" s="14">
        <f t="shared" si="169"/>
        <v>42050.008368055554</v>
      </c>
      <c r="S3597" s="14">
        <f t="shared" si="170"/>
        <v>42076.290972222225</v>
      </c>
    </row>
    <row r="3598" spans="1:19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8307</v>
      </c>
      <c r="P3598" t="s">
        <v>8308</v>
      </c>
      <c r="Q3598">
        <f t="shared" si="168"/>
        <v>79</v>
      </c>
      <c r="R3598" s="14">
        <f t="shared" si="169"/>
        <v>41856.715069444443</v>
      </c>
      <c r="S3598" s="14">
        <f t="shared" si="170"/>
        <v>41877.715069444443</v>
      </c>
    </row>
    <row r="3599" spans="1:19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8307</v>
      </c>
      <c r="P3599" t="s">
        <v>8308</v>
      </c>
      <c r="Q3599">
        <f t="shared" si="168"/>
        <v>77.73</v>
      </c>
      <c r="R3599" s="14">
        <f t="shared" si="169"/>
        <v>42417.585532407407</v>
      </c>
      <c r="S3599" s="14">
        <f t="shared" si="170"/>
        <v>42432.249305555553</v>
      </c>
    </row>
    <row r="3600" spans="1:19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8307</v>
      </c>
      <c r="P3600" t="s">
        <v>8308</v>
      </c>
      <c r="Q3600">
        <f t="shared" si="168"/>
        <v>40.78</v>
      </c>
      <c r="R3600" s="14">
        <f t="shared" si="169"/>
        <v>41866.79886574074</v>
      </c>
      <c r="S3600" s="14">
        <f t="shared" si="170"/>
        <v>41885.207638888889</v>
      </c>
    </row>
    <row r="3601" spans="1:19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8307</v>
      </c>
      <c r="P3601" t="s">
        <v>8308</v>
      </c>
      <c r="Q3601">
        <f t="shared" si="168"/>
        <v>59.41</v>
      </c>
      <c r="R3601" s="14">
        <f t="shared" si="169"/>
        <v>42220.79487268519</v>
      </c>
      <c r="S3601" s="14">
        <f t="shared" si="170"/>
        <v>42246</v>
      </c>
    </row>
    <row r="3602" spans="1:19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8307</v>
      </c>
      <c r="P3602" t="s">
        <v>8308</v>
      </c>
      <c r="Q3602">
        <f t="shared" si="168"/>
        <v>3.25</v>
      </c>
      <c r="R3602" s="14">
        <f t="shared" si="169"/>
        <v>42628.849120370374</v>
      </c>
      <c r="S3602" s="14">
        <f t="shared" si="170"/>
        <v>42656.849120370374</v>
      </c>
    </row>
    <row r="3603" spans="1:19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8307</v>
      </c>
      <c r="P3603" t="s">
        <v>8308</v>
      </c>
      <c r="Q3603">
        <f t="shared" si="168"/>
        <v>39.380000000000003</v>
      </c>
      <c r="R3603" s="14">
        <f t="shared" si="169"/>
        <v>41990.99863425926</v>
      </c>
      <c r="S3603" s="14">
        <f t="shared" si="170"/>
        <v>42020.99863425926</v>
      </c>
    </row>
    <row r="3604" spans="1:19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8307</v>
      </c>
      <c r="P3604" t="s">
        <v>8308</v>
      </c>
      <c r="Q3604">
        <f t="shared" si="168"/>
        <v>81.67</v>
      </c>
      <c r="R3604" s="14">
        <f t="shared" si="169"/>
        <v>42447.894432870366</v>
      </c>
      <c r="S3604" s="14">
        <f t="shared" si="170"/>
        <v>42507.894432870366</v>
      </c>
    </row>
    <row r="3605" spans="1:19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8307</v>
      </c>
      <c r="P3605" t="s">
        <v>8308</v>
      </c>
      <c r="Q3605">
        <f t="shared" si="168"/>
        <v>44.91</v>
      </c>
      <c r="R3605" s="14">
        <f t="shared" si="169"/>
        <v>42283.864351851851</v>
      </c>
      <c r="S3605" s="14">
        <f t="shared" si="170"/>
        <v>42313.906018518523</v>
      </c>
    </row>
    <row r="3606" spans="1:19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8307</v>
      </c>
      <c r="P3606" t="s">
        <v>8308</v>
      </c>
      <c r="Q3606">
        <f t="shared" si="168"/>
        <v>49.06</v>
      </c>
      <c r="R3606" s="14">
        <f t="shared" si="169"/>
        <v>42483.015694444446</v>
      </c>
      <c r="S3606" s="14">
        <f t="shared" si="170"/>
        <v>42489.290972222225</v>
      </c>
    </row>
    <row r="3607" spans="1:19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8307</v>
      </c>
      <c r="P3607" t="s">
        <v>8308</v>
      </c>
      <c r="Q3607">
        <f t="shared" si="168"/>
        <v>30.67</v>
      </c>
      <c r="R3607" s="14">
        <f t="shared" si="169"/>
        <v>42383.793124999997</v>
      </c>
      <c r="S3607" s="14">
        <f t="shared" si="170"/>
        <v>42413.793124999997</v>
      </c>
    </row>
    <row r="3608" spans="1:19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8307</v>
      </c>
      <c r="P3608" t="s">
        <v>8308</v>
      </c>
      <c r="Q3608">
        <f t="shared" si="168"/>
        <v>61.06</v>
      </c>
      <c r="R3608" s="14">
        <f t="shared" si="169"/>
        <v>42566.604826388888</v>
      </c>
      <c r="S3608" s="14">
        <f t="shared" si="170"/>
        <v>42596.604826388888</v>
      </c>
    </row>
    <row r="3609" spans="1:19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8307</v>
      </c>
      <c r="P3609" t="s">
        <v>8308</v>
      </c>
      <c r="Q3609">
        <f t="shared" si="168"/>
        <v>29</v>
      </c>
      <c r="R3609" s="14">
        <f t="shared" si="169"/>
        <v>42338.963912037041</v>
      </c>
      <c r="S3609" s="14">
        <f t="shared" si="170"/>
        <v>42353</v>
      </c>
    </row>
    <row r="3610" spans="1:19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8307</v>
      </c>
      <c r="P3610" t="s">
        <v>8308</v>
      </c>
      <c r="Q3610">
        <f t="shared" si="168"/>
        <v>29.63</v>
      </c>
      <c r="R3610" s="14">
        <f t="shared" si="169"/>
        <v>42506.709375000006</v>
      </c>
      <c r="S3610" s="14">
        <f t="shared" si="170"/>
        <v>42538.583333333328</v>
      </c>
    </row>
    <row r="3611" spans="1:19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8307</v>
      </c>
      <c r="P3611" t="s">
        <v>8308</v>
      </c>
      <c r="Q3611">
        <f t="shared" si="168"/>
        <v>143.1</v>
      </c>
      <c r="R3611" s="14">
        <f t="shared" si="169"/>
        <v>42429.991724537031</v>
      </c>
      <c r="S3611" s="14">
        <f t="shared" si="170"/>
        <v>42459.950057870374</v>
      </c>
    </row>
    <row r="3612" spans="1:19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8307</v>
      </c>
      <c r="P3612" t="s">
        <v>8308</v>
      </c>
      <c r="Q3612">
        <f t="shared" si="168"/>
        <v>52.35</v>
      </c>
      <c r="R3612" s="14">
        <f t="shared" si="169"/>
        <v>42203.432129629626</v>
      </c>
      <c r="S3612" s="14">
        <f t="shared" si="170"/>
        <v>42233.432129629626</v>
      </c>
    </row>
    <row r="3613" spans="1:19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8307</v>
      </c>
      <c r="P3613" t="s">
        <v>8308</v>
      </c>
      <c r="Q3613">
        <f t="shared" si="168"/>
        <v>66.67</v>
      </c>
      <c r="R3613" s="14">
        <f t="shared" si="169"/>
        <v>42072.370381944449</v>
      </c>
      <c r="S3613" s="14">
        <f t="shared" si="170"/>
        <v>42102.370381944449</v>
      </c>
    </row>
    <row r="3614" spans="1:19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8307</v>
      </c>
      <c r="P3614" t="s">
        <v>8308</v>
      </c>
      <c r="Q3614">
        <f t="shared" si="168"/>
        <v>126.67</v>
      </c>
      <c r="R3614" s="14">
        <f t="shared" si="169"/>
        <v>41789.726979166669</v>
      </c>
      <c r="S3614" s="14">
        <f t="shared" si="170"/>
        <v>41799.726979166669</v>
      </c>
    </row>
    <row r="3615" spans="1:19" ht="43.5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8307</v>
      </c>
      <c r="P3615" t="s">
        <v>8308</v>
      </c>
      <c r="Q3615">
        <f t="shared" si="168"/>
        <v>62.5</v>
      </c>
      <c r="R3615" s="14">
        <f t="shared" si="169"/>
        <v>41788.58997685185</v>
      </c>
      <c r="S3615" s="14">
        <f t="shared" si="170"/>
        <v>41818.58997685185</v>
      </c>
    </row>
    <row r="3616" spans="1:19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8307</v>
      </c>
      <c r="P3616" t="s">
        <v>8308</v>
      </c>
      <c r="Q3616">
        <f t="shared" si="168"/>
        <v>35.49</v>
      </c>
      <c r="R3616" s="14">
        <f t="shared" si="169"/>
        <v>42144.041851851856</v>
      </c>
      <c r="S3616" s="14">
        <f t="shared" si="170"/>
        <v>42174.041851851856</v>
      </c>
    </row>
    <row r="3617" spans="1:19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8307</v>
      </c>
      <c r="P3617" t="s">
        <v>8308</v>
      </c>
      <c r="Q3617">
        <f t="shared" si="168"/>
        <v>37.08</v>
      </c>
      <c r="R3617" s="14">
        <f t="shared" si="169"/>
        <v>42318.593703703707</v>
      </c>
      <c r="S3617" s="14">
        <f t="shared" si="170"/>
        <v>42348.593703703707</v>
      </c>
    </row>
    <row r="3618" spans="1:19" ht="58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8307</v>
      </c>
      <c r="P3618" t="s">
        <v>8308</v>
      </c>
      <c r="Q3618">
        <f t="shared" si="168"/>
        <v>69.33</v>
      </c>
      <c r="R3618" s="14">
        <f t="shared" si="169"/>
        <v>42052.949814814812</v>
      </c>
      <c r="S3618" s="14">
        <f t="shared" si="170"/>
        <v>42082.908148148148</v>
      </c>
    </row>
    <row r="3619" spans="1:19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8307</v>
      </c>
      <c r="P3619" t="s">
        <v>8308</v>
      </c>
      <c r="Q3619">
        <f t="shared" si="168"/>
        <v>17.25</v>
      </c>
      <c r="R3619" s="14">
        <f t="shared" si="169"/>
        <v>42779.610289351855</v>
      </c>
      <c r="S3619" s="14">
        <f t="shared" si="170"/>
        <v>42794</v>
      </c>
    </row>
    <row r="3620" spans="1:19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8307</v>
      </c>
      <c r="P3620" t="s">
        <v>8308</v>
      </c>
      <c r="Q3620">
        <f t="shared" si="168"/>
        <v>36.07</v>
      </c>
      <c r="R3620" s="14">
        <f t="shared" si="169"/>
        <v>42128.627893518518</v>
      </c>
      <c r="S3620" s="14">
        <f t="shared" si="170"/>
        <v>42158.627893518518</v>
      </c>
    </row>
    <row r="3621" spans="1:19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8307</v>
      </c>
      <c r="P3621" t="s">
        <v>8308</v>
      </c>
      <c r="Q3621">
        <f t="shared" si="168"/>
        <v>66.47</v>
      </c>
      <c r="R3621" s="14">
        <f t="shared" si="169"/>
        <v>42661.132245370376</v>
      </c>
      <c r="S3621" s="14">
        <f t="shared" si="170"/>
        <v>42693.916666666672</v>
      </c>
    </row>
    <row r="3622" spans="1:19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8307</v>
      </c>
      <c r="P3622" t="s">
        <v>8308</v>
      </c>
      <c r="Q3622">
        <f t="shared" si="168"/>
        <v>56.07</v>
      </c>
      <c r="R3622" s="14">
        <f t="shared" si="169"/>
        <v>42037.938206018516</v>
      </c>
      <c r="S3622" s="14">
        <f t="shared" si="170"/>
        <v>42068.166666666672</v>
      </c>
    </row>
    <row r="3623" spans="1:19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8307</v>
      </c>
      <c r="P3623" t="s">
        <v>8308</v>
      </c>
      <c r="Q3623">
        <f t="shared" si="168"/>
        <v>47.03</v>
      </c>
      <c r="R3623" s="14">
        <f t="shared" si="169"/>
        <v>42619.935694444444</v>
      </c>
      <c r="S3623" s="14">
        <f t="shared" si="170"/>
        <v>42643.875</v>
      </c>
    </row>
    <row r="3624" spans="1:19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8307</v>
      </c>
      <c r="P3624" t="s">
        <v>8308</v>
      </c>
      <c r="Q3624">
        <f t="shared" si="168"/>
        <v>47.67</v>
      </c>
      <c r="R3624" s="14">
        <f t="shared" si="169"/>
        <v>41877.221886574072</v>
      </c>
      <c r="S3624" s="14">
        <f t="shared" si="170"/>
        <v>41910.140972222223</v>
      </c>
    </row>
    <row r="3625" spans="1:19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8307</v>
      </c>
      <c r="P3625" t="s">
        <v>8308</v>
      </c>
      <c r="Q3625">
        <f t="shared" si="168"/>
        <v>88.24</v>
      </c>
      <c r="R3625" s="14">
        <f t="shared" si="169"/>
        <v>41828.736921296295</v>
      </c>
      <c r="S3625" s="14">
        <f t="shared" si="170"/>
        <v>41846.291666666664</v>
      </c>
    </row>
    <row r="3626" spans="1:19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8307</v>
      </c>
      <c r="P3626" t="s">
        <v>8308</v>
      </c>
      <c r="Q3626">
        <f t="shared" si="168"/>
        <v>80.72</v>
      </c>
      <c r="R3626" s="14">
        <f t="shared" si="169"/>
        <v>42545.774189814809</v>
      </c>
      <c r="S3626" s="14">
        <f t="shared" si="170"/>
        <v>42605.774189814809</v>
      </c>
    </row>
    <row r="3627" spans="1:19" ht="58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8307</v>
      </c>
      <c r="P3627" t="s">
        <v>8308</v>
      </c>
      <c r="Q3627">
        <f t="shared" si="168"/>
        <v>39.49</v>
      </c>
      <c r="R3627" s="14">
        <f t="shared" si="169"/>
        <v>42157.652511574073</v>
      </c>
      <c r="S3627" s="14">
        <f t="shared" si="170"/>
        <v>42187.652511574073</v>
      </c>
    </row>
    <row r="3628" spans="1:19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8307</v>
      </c>
      <c r="P3628" t="s">
        <v>8308</v>
      </c>
      <c r="Q3628">
        <f t="shared" si="168"/>
        <v>84.85</v>
      </c>
      <c r="R3628" s="14">
        <f t="shared" si="169"/>
        <v>41846.667326388888</v>
      </c>
      <c r="S3628" s="14">
        <f t="shared" si="170"/>
        <v>41867.667326388888</v>
      </c>
    </row>
    <row r="3629" spans="1:19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8307</v>
      </c>
      <c r="P3629" t="s">
        <v>8308</v>
      </c>
      <c r="Q3629">
        <f t="shared" si="168"/>
        <v>68.97</v>
      </c>
      <c r="R3629" s="14">
        <f t="shared" si="169"/>
        <v>42460.741747685184</v>
      </c>
      <c r="S3629" s="14">
        <f t="shared" si="170"/>
        <v>42511.165972222225</v>
      </c>
    </row>
    <row r="3630" spans="1:19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8307</v>
      </c>
      <c r="P3630" t="s">
        <v>8310</v>
      </c>
      <c r="Q3630">
        <f t="shared" si="168"/>
        <v>0</v>
      </c>
      <c r="R3630" s="14">
        <f t="shared" si="169"/>
        <v>42291.833287037036</v>
      </c>
      <c r="S3630" s="14">
        <f t="shared" si="170"/>
        <v>42351.874953703707</v>
      </c>
    </row>
    <row r="3631" spans="1:19" ht="58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8307</v>
      </c>
      <c r="P3631" t="s">
        <v>8310</v>
      </c>
      <c r="Q3631">
        <f t="shared" si="168"/>
        <v>1</v>
      </c>
      <c r="R3631" s="14">
        <f t="shared" si="169"/>
        <v>42437.094490740739</v>
      </c>
      <c r="S3631" s="14">
        <f t="shared" si="170"/>
        <v>42495.708333333328</v>
      </c>
    </row>
    <row r="3632" spans="1:19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8307</v>
      </c>
      <c r="P3632" t="s">
        <v>8310</v>
      </c>
      <c r="Q3632">
        <f t="shared" si="168"/>
        <v>1</v>
      </c>
      <c r="R3632" s="14">
        <f t="shared" si="169"/>
        <v>41942.84710648148</v>
      </c>
      <c r="S3632" s="14">
        <f t="shared" si="170"/>
        <v>41972.888773148152</v>
      </c>
    </row>
    <row r="3633" spans="1:19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8307</v>
      </c>
      <c r="P3633" t="s">
        <v>8310</v>
      </c>
      <c r="Q3633">
        <f t="shared" si="168"/>
        <v>147.88</v>
      </c>
      <c r="R3633" s="14">
        <f t="shared" si="169"/>
        <v>41880.753437499996</v>
      </c>
      <c r="S3633" s="14">
        <f t="shared" si="170"/>
        <v>41905.165972222225</v>
      </c>
    </row>
    <row r="3634" spans="1:19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8307</v>
      </c>
      <c r="P3634" t="s">
        <v>8310</v>
      </c>
      <c r="Q3634">
        <f t="shared" si="168"/>
        <v>100</v>
      </c>
      <c r="R3634" s="14">
        <f t="shared" si="169"/>
        <v>41946.936909722222</v>
      </c>
      <c r="S3634" s="14">
        <f t="shared" si="170"/>
        <v>41966.936909722222</v>
      </c>
    </row>
    <row r="3635" spans="1:19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8307</v>
      </c>
      <c r="P3635" t="s">
        <v>8310</v>
      </c>
      <c r="Q3635">
        <f t="shared" si="168"/>
        <v>56.84</v>
      </c>
      <c r="R3635" s="14">
        <f t="shared" si="169"/>
        <v>42649.623460648145</v>
      </c>
      <c r="S3635" s="14">
        <f t="shared" si="170"/>
        <v>42693.041666666672</v>
      </c>
    </row>
    <row r="3636" spans="1:19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8307</v>
      </c>
      <c r="P3636" t="s">
        <v>8310</v>
      </c>
      <c r="Q3636">
        <f t="shared" si="168"/>
        <v>176.94</v>
      </c>
      <c r="R3636" s="14">
        <f t="shared" si="169"/>
        <v>42701.166365740741</v>
      </c>
      <c r="S3636" s="14">
        <f t="shared" si="170"/>
        <v>42749.165972222225</v>
      </c>
    </row>
    <row r="3637" spans="1:19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8307</v>
      </c>
      <c r="P3637" t="s">
        <v>8310</v>
      </c>
      <c r="Q3637">
        <f t="shared" si="168"/>
        <v>127.6</v>
      </c>
      <c r="R3637" s="14">
        <f t="shared" si="169"/>
        <v>42450.88282407407</v>
      </c>
      <c r="S3637" s="14">
        <f t="shared" si="170"/>
        <v>42480.88282407407</v>
      </c>
    </row>
    <row r="3638" spans="1:19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8307</v>
      </c>
      <c r="P3638" t="s">
        <v>8310</v>
      </c>
      <c r="Q3638">
        <f t="shared" si="168"/>
        <v>0</v>
      </c>
      <c r="R3638" s="14">
        <f t="shared" si="169"/>
        <v>42226.694780092599</v>
      </c>
      <c r="S3638" s="14">
        <f t="shared" si="170"/>
        <v>42261.694780092599</v>
      </c>
    </row>
    <row r="3639" spans="1:19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8307</v>
      </c>
      <c r="P3639" t="s">
        <v>8310</v>
      </c>
      <c r="Q3639">
        <f t="shared" si="168"/>
        <v>66.14</v>
      </c>
      <c r="R3639" s="14">
        <f t="shared" si="169"/>
        <v>41975.700636574074</v>
      </c>
      <c r="S3639" s="14">
        <f t="shared" si="170"/>
        <v>42005.700636574074</v>
      </c>
    </row>
    <row r="3640" spans="1:19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8307</v>
      </c>
      <c r="P3640" t="s">
        <v>8310</v>
      </c>
      <c r="Q3640">
        <f t="shared" si="168"/>
        <v>108</v>
      </c>
      <c r="R3640" s="14">
        <f t="shared" si="169"/>
        <v>42053.672824074078</v>
      </c>
      <c r="S3640" s="14">
        <f t="shared" si="170"/>
        <v>42113.631157407406</v>
      </c>
    </row>
    <row r="3641" spans="1:19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8307</v>
      </c>
      <c r="P3641" t="s">
        <v>8310</v>
      </c>
      <c r="Q3641">
        <f t="shared" si="168"/>
        <v>1</v>
      </c>
      <c r="R3641" s="14">
        <f t="shared" si="169"/>
        <v>42590.677152777775</v>
      </c>
      <c r="S3641" s="14">
        <f t="shared" si="170"/>
        <v>42650.632638888885</v>
      </c>
    </row>
    <row r="3642" spans="1:19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8307</v>
      </c>
      <c r="P3642" t="s">
        <v>8310</v>
      </c>
      <c r="Q3642">
        <f t="shared" si="168"/>
        <v>18.329999999999998</v>
      </c>
      <c r="R3642" s="14">
        <f t="shared" si="169"/>
        <v>42104.781597222223</v>
      </c>
      <c r="S3642" s="14">
        <f t="shared" si="170"/>
        <v>42134.781597222223</v>
      </c>
    </row>
    <row r="3643" spans="1:19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8307</v>
      </c>
      <c r="P3643" t="s">
        <v>8310</v>
      </c>
      <c r="Q3643">
        <f t="shared" si="168"/>
        <v>0</v>
      </c>
      <c r="R3643" s="14">
        <f t="shared" si="169"/>
        <v>41899.627071759263</v>
      </c>
      <c r="S3643" s="14">
        <f t="shared" si="170"/>
        <v>41917.208333333336</v>
      </c>
    </row>
    <row r="3644" spans="1:19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8307</v>
      </c>
      <c r="P3644" t="s">
        <v>8310</v>
      </c>
      <c r="Q3644">
        <f t="shared" si="168"/>
        <v>7.5</v>
      </c>
      <c r="R3644" s="14">
        <f t="shared" si="169"/>
        <v>42297.816284722227</v>
      </c>
      <c r="S3644" s="14">
        <f t="shared" si="170"/>
        <v>42338.708333333328</v>
      </c>
    </row>
    <row r="3645" spans="1:19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8307</v>
      </c>
      <c r="P3645" t="s">
        <v>8310</v>
      </c>
      <c r="Q3645">
        <f t="shared" si="168"/>
        <v>0</v>
      </c>
      <c r="R3645" s="14">
        <f t="shared" si="169"/>
        <v>42285.143969907411</v>
      </c>
      <c r="S3645" s="14">
        <f t="shared" si="170"/>
        <v>42325.185636574075</v>
      </c>
    </row>
    <row r="3646" spans="1:19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8307</v>
      </c>
      <c r="P3646" t="s">
        <v>8310</v>
      </c>
      <c r="Q3646">
        <f t="shared" si="168"/>
        <v>68.42</v>
      </c>
      <c r="R3646" s="14">
        <f t="shared" si="169"/>
        <v>42409.241747685184</v>
      </c>
      <c r="S3646" s="14">
        <f t="shared" si="170"/>
        <v>42437.207638888889</v>
      </c>
    </row>
    <row r="3647" spans="1:19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8307</v>
      </c>
      <c r="P3647" t="s">
        <v>8310</v>
      </c>
      <c r="Q3647">
        <f t="shared" si="168"/>
        <v>1</v>
      </c>
      <c r="R3647" s="14">
        <f t="shared" si="169"/>
        <v>42665.970347222217</v>
      </c>
      <c r="S3647" s="14">
        <f t="shared" si="170"/>
        <v>42696.012013888889</v>
      </c>
    </row>
    <row r="3648" spans="1:19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8307</v>
      </c>
      <c r="P3648" t="s">
        <v>8310</v>
      </c>
      <c r="Q3648">
        <f t="shared" si="168"/>
        <v>60.13</v>
      </c>
      <c r="R3648" s="14">
        <f t="shared" si="169"/>
        <v>42140.421319444446</v>
      </c>
      <c r="S3648" s="14">
        <f t="shared" si="170"/>
        <v>42171.979166666672</v>
      </c>
    </row>
    <row r="3649" spans="1:19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8307</v>
      </c>
      <c r="P3649" t="s">
        <v>8310</v>
      </c>
      <c r="Q3649">
        <f t="shared" si="168"/>
        <v>15</v>
      </c>
      <c r="R3649" s="14">
        <f t="shared" si="169"/>
        <v>42598.749155092592</v>
      </c>
      <c r="S3649" s="14">
        <f t="shared" si="170"/>
        <v>42643.749155092592</v>
      </c>
    </row>
    <row r="3650" spans="1:19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8307</v>
      </c>
      <c r="P3650" t="s">
        <v>8308</v>
      </c>
      <c r="Q3650">
        <f t="shared" si="168"/>
        <v>550.04</v>
      </c>
      <c r="R3650" s="14">
        <f t="shared" si="169"/>
        <v>41887.292187500003</v>
      </c>
      <c r="S3650" s="14">
        <f t="shared" si="170"/>
        <v>41917.292187500003</v>
      </c>
    </row>
    <row r="3651" spans="1:19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8307</v>
      </c>
      <c r="P3651" t="s">
        <v>8308</v>
      </c>
      <c r="Q3651">
        <f t="shared" ref="Q3651:Q3714" si="171">IFERROR(ROUND(E3651/L3651,2),0)</f>
        <v>97.5</v>
      </c>
      <c r="R3651" s="14">
        <f t="shared" ref="R3651:R3714" si="172">(((J3651/60)/60)/24)+DATE(1970,1,1)</f>
        <v>41780.712893518517</v>
      </c>
      <c r="S3651" s="14">
        <f t="shared" ref="S3651:S3714" si="173">(((I3651/60)/60)/24)+DATE(1970,1,1)</f>
        <v>41806.712893518517</v>
      </c>
    </row>
    <row r="3652" spans="1:19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8307</v>
      </c>
      <c r="P3652" t="s">
        <v>8308</v>
      </c>
      <c r="Q3652">
        <f t="shared" si="171"/>
        <v>29.41</v>
      </c>
      <c r="R3652" s="14">
        <f t="shared" si="172"/>
        <v>42381.478981481487</v>
      </c>
      <c r="S3652" s="14">
        <f t="shared" si="173"/>
        <v>42402.478981481487</v>
      </c>
    </row>
    <row r="3653" spans="1:19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8307</v>
      </c>
      <c r="P3653" t="s">
        <v>8308</v>
      </c>
      <c r="Q3653">
        <f t="shared" si="171"/>
        <v>57.78</v>
      </c>
      <c r="R3653" s="14">
        <f t="shared" si="172"/>
        <v>41828.646319444444</v>
      </c>
      <c r="S3653" s="14">
        <f t="shared" si="173"/>
        <v>41861.665972222225</v>
      </c>
    </row>
    <row r="3654" spans="1:19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8307</v>
      </c>
      <c r="P3654" t="s">
        <v>8308</v>
      </c>
      <c r="Q3654">
        <f t="shared" si="171"/>
        <v>44.24</v>
      </c>
      <c r="R3654" s="14">
        <f t="shared" si="172"/>
        <v>42596.644699074073</v>
      </c>
      <c r="S3654" s="14">
        <f t="shared" si="173"/>
        <v>42607.165972222225</v>
      </c>
    </row>
    <row r="3655" spans="1:19" ht="58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8307</v>
      </c>
      <c r="P3655" t="s">
        <v>8308</v>
      </c>
      <c r="Q3655">
        <f t="shared" si="171"/>
        <v>60.91</v>
      </c>
      <c r="R3655" s="14">
        <f t="shared" si="172"/>
        <v>42191.363506944443</v>
      </c>
      <c r="S3655" s="14">
        <f t="shared" si="173"/>
        <v>42221.363506944443</v>
      </c>
    </row>
    <row r="3656" spans="1:19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8307</v>
      </c>
      <c r="P3656" t="s">
        <v>8308</v>
      </c>
      <c r="Q3656">
        <f t="shared" si="171"/>
        <v>68.84</v>
      </c>
      <c r="R3656" s="14">
        <f t="shared" si="172"/>
        <v>42440.416504629626</v>
      </c>
      <c r="S3656" s="14">
        <f t="shared" si="173"/>
        <v>42463.708333333328</v>
      </c>
    </row>
    <row r="3657" spans="1:19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8307</v>
      </c>
      <c r="P3657" t="s">
        <v>8308</v>
      </c>
      <c r="Q3657">
        <f t="shared" si="171"/>
        <v>73.58</v>
      </c>
      <c r="R3657" s="14">
        <f t="shared" si="172"/>
        <v>42173.803217592591</v>
      </c>
      <c r="S3657" s="14">
        <f t="shared" si="173"/>
        <v>42203.290972222225</v>
      </c>
    </row>
    <row r="3658" spans="1:19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8307</v>
      </c>
      <c r="P3658" t="s">
        <v>8308</v>
      </c>
      <c r="Q3658">
        <f t="shared" si="171"/>
        <v>115.02</v>
      </c>
      <c r="R3658" s="14">
        <f t="shared" si="172"/>
        <v>42737.910138888896</v>
      </c>
      <c r="S3658" s="14">
        <f t="shared" si="173"/>
        <v>42767.957638888889</v>
      </c>
    </row>
    <row r="3659" spans="1:19" ht="58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8307</v>
      </c>
      <c r="P3659" t="s">
        <v>8308</v>
      </c>
      <c r="Q3659">
        <f t="shared" si="171"/>
        <v>110.75</v>
      </c>
      <c r="R3659" s="14">
        <f t="shared" si="172"/>
        <v>42499.629849537043</v>
      </c>
      <c r="S3659" s="14">
        <f t="shared" si="173"/>
        <v>42522.904166666667</v>
      </c>
    </row>
    <row r="3660" spans="1:19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8307</v>
      </c>
      <c r="P3660" t="s">
        <v>8308</v>
      </c>
      <c r="Q3660">
        <f t="shared" si="171"/>
        <v>75.5</v>
      </c>
      <c r="R3660" s="14">
        <f t="shared" si="172"/>
        <v>41775.858564814815</v>
      </c>
      <c r="S3660" s="14">
        <f t="shared" si="173"/>
        <v>41822.165972222225</v>
      </c>
    </row>
    <row r="3661" spans="1:19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8307</v>
      </c>
      <c r="P3661" t="s">
        <v>8308</v>
      </c>
      <c r="Q3661">
        <f t="shared" si="171"/>
        <v>235.46</v>
      </c>
      <c r="R3661" s="14">
        <f t="shared" si="172"/>
        <v>42055.277199074073</v>
      </c>
      <c r="S3661" s="14">
        <f t="shared" si="173"/>
        <v>42082.610416666663</v>
      </c>
    </row>
    <row r="3662" spans="1:19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8307</v>
      </c>
      <c r="P3662" t="s">
        <v>8308</v>
      </c>
      <c r="Q3662">
        <f t="shared" si="171"/>
        <v>11.36</v>
      </c>
      <c r="R3662" s="14">
        <f t="shared" si="172"/>
        <v>41971.881076388891</v>
      </c>
      <c r="S3662" s="14">
        <f t="shared" si="173"/>
        <v>41996.881076388891</v>
      </c>
    </row>
    <row r="3663" spans="1:19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8307</v>
      </c>
      <c r="P3663" t="s">
        <v>8308</v>
      </c>
      <c r="Q3663">
        <f t="shared" si="171"/>
        <v>92.5</v>
      </c>
      <c r="R3663" s="14">
        <f t="shared" si="172"/>
        <v>42447.896666666667</v>
      </c>
      <c r="S3663" s="14">
        <f t="shared" si="173"/>
        <v>42470.166666666672</v>
      </c>
    </row>
    <row r="3664" spans="1:19" ht="58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8307</v>
      </c>
      <c r="P3664" t="s">
        <v>8308</v>
      </c>
      <c r="Q3664">
        <f t="shared" si="171"/>
        <v>202.85</v>
      </c>
      <c r="R3664" s="14">
        <f t="shared" si="172"/>
        <v>42064.220069444447</v>
      </c>
      <c r="S3664" s="14">
        <f t="shared" si="173"/>
        <v>42094.178402777776</v>
      </c>
    </row>
    <row r="3665" spans="1:19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8307</v>
      </c>
      <c r="P3665" t="s">
        <v>8308</v>
      </c>
      <c r="Q3665">
        <f t="shared" si="171"/>
        <v>26</v>
      </c>
      <c r="R3665" s="14">
        <f t="shared" si="172"/>
        <v>42665.451736111107</v>
      </c>
      <c r="S3665" s="14">
        <f t="shared" si="173"/>
        <v>42725.493402777778</v>
      </c>
    </row>
    <row r="3666" spans="1:19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8307</v>
      </c>
      <c r="P3666" t="s">
        <v>8308</v>
      </c>
      <c r="Q3666">
        <f t="shared" si="171"/>
        <v>46.05</v>
      </c>
      <c r="R3666" s="14">
        <f t="shared" si="172"/>
        <v>42523.248715277776</v>
      </c>
      <c r="S3666" s="14">
        <f t="shared" si="173"/>
        <v>42537.248715277776</v>
      </c>
    </row>
    <row r="3667" spans="1:19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8307</v>
      </c>
      <c r="P3667" t="s">
        <v>8308</v>
      </c>
      <c r="Q3667">
        <f t="shared" si="171"/>
        <v>51</v>
      </c>
      <c r="R3667" s="14">
        <f t="shared" si="172"/>
        <v>42294.808124999996</v>
      </c>
      <c r="S3667" s="14">
        <f t="shared" si="173"/>
        <v>42305.829166666663</v>
      </c>
    </row>
    <row r="3668" spans="1:19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8307</v>
      </c>
      <c r="P3668" t="s">
        <v>8308</v>
      </c>
      <c r="Q3668">
        <f t="shared" si="171"/>
        <v>31.58</v>
      </c>
      <c r="R3668" s="14">
        <f t="shared" si="172"/>
        <v>41822.90488425926</v>
      </c>
      <c r="S3668" s="14">
        <f t="shared" si="173"/>
        <v>41844.291666666664</v>
      </c>
    </row>
    <row r="3669" spans="1:19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8307</v>
      </c>
      <c r="P3669" t="s">
        <v>8308</v>
      </c>
      <c r="Q3669">
        <f t="shared" si="171"/>
        <v>53.36</v>
      </c>
      <c r="R3669" s="14">
        <f t="shared" si="172"/>
        <v>42173.970127314817</v>
      </c>
      <c r="S3669" s="14">
        <f t="shared" si="173"/>
        <v>42203.970127314817</v>
      </c>
    </row>
    <row r="3670" spans="1:19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8307</v>
      </c>
      <c r="P3670" t="s">
        <v>8308</v>
      </c>
      <c r="Q3670">
        <f t="shared" si="171"/>
        <v>36.96</v>
      </c>
      <c r="R3670" s="14">
        <f t="shared" si="172"/>
        <v>42185.556157407409</v>
      </c>
      <c r="S3670" s="14">
        <f t="shared" si="173"/>
        <v>42208.772916666669</v>
      </c>
    </row>
    <row r="3671" spans="1:19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8307</v>
      </c>
      <c r="P3671" t="s">
        <v>8308</v>
      </c>
      <c r="Q3671">
        <f t="shared" si="171"/>
        <v>81.290000000000006</v>
      </c>
      <c r="R3671" s="14">
        <f t="shared" si="172"/>
        <v>42136.675196759257</v>
      </c>
      <c r="S3671" s="14">
        <f t="shared" si="173"/>
        <v>42166.675196759257</v>
      </c>
    </row>
    <row r="3672" spans="1:19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8307</v>
      </c>
      <c r="P3672" t="s">
        <v>8308</v>
      </c>
      <c r="Q3672">
        <f t="shared" si="171"/>
        <v>20.079999999999998</v>
      </c>
      <c r="R3672" s="14">
        <f t="shared" si="172"/>
        <v>42142.514016203699</v>
      </c>
      <c r="S3672" s="14">
        <f t="shared" si="173"/>
        <v>42155.958333333328</v>
      </c>
    </row>
    <row r="3673" spans="1:19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8307</v>
      </c>
      <c r="P3673" t="s">
        <v>8308</v>
      </c>
      <c r="Q3673">
        <f t="shared" si="171"/>
        <v>88.25</v>
      </c>
      <c r="R3673" s="14">
        <f t="shared" si="172"/>
        <v>41820.62809027778</v>
      </c>
      <c r="S3673" s="14">
        <f t="shared" si="173"/>
        <v>41841.165972222225</v>
      </c>
    </row>
    <row r="3674" spans="1:19" ht="58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8307</v>
      </c>
      <c r="P3674" t="s">
        <v>8308</v>
      </c>
      <c r="Q3674">
        <f t="shared" si="171"/>
        <v>53.44</v>
      </c>
      <c r="R3674" s="14">
        <f t="shared" si="172"/>
        <v>41878.946574074071</v>
      </c>
      <c r="S3674" s="14">
        <f t="shared" si="173"/>
        <v>41908.946574074071</v>
      </c>
    </row>
    <row r="3675" spans="1:19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8307</v>
      </c>
      <c r="P3675" t="s">
        <v>8308</v>
      </c>
      <c r="Q3675">
        <f t="shared" si="171"/>
        <v>39.869999999999997</v>
      </c>
      <c r="R3675" s="14">
        <f t="shared" si="172"/>
        <v>41914.295104166667</v>
      </c>
      <c r="S3675" s="14">
        <f t="shared" si="173"/>
        <v>41948.536111111112</v>
      </c>
    </row>
    <row r="3676" spans="1:19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8307</v>
      </c>
      <c r="P3676" t="s">
        <v>8308</v>
      </c>
      <c r="Q3676">
        <f t="shared" si="171"/>
        <v>145.16</v>
      </c>
      <c r="R3676" s="14">
        <f t="shared" si="172"/>
        <v>42556.873020833329</v>
      </c>
      <c r="S3676" s="14">
        <f t="shared" si="173"/>
        <v>42616.873020833329</v>
      </c>
    </row>
    <row r="3677" spans="1:19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8307</v>
      </c>
      <c r="P3677" t="s">
        <v>8308</v>
      </c>
      <c r="Q3677">
        <f t="shared" si="171"/>
        <v>23.33</v>
      </c>
      <c r="R3677" s="14">
        <f t="shared" si="172"/>
        <v>42493.597013888888</v>
      </c>
      <c r="S3677" s="14">
        <f t="shared" si="173"/>
        <v>42505.958333333328</v>
      </c>
    </row>
    <row r="3678" spans="1:19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8307</v>
      </c>
      <c r="P3678" t="s">
        <v>8308</v>
      </c>
      <c r="Q3678">
        <f t="shared" si="171"/>
        <v>64.38</v>
      </c>
      <c r="R3678" s="14">
        <f t="shared" si="172"/>
        <v>41876.815787037034</v>
      </c>
      <c r="S3678" s="14">
        <f t="shared" si="173"/>
        <v>41894.815787037034</v>
      </c>
    </row>
    <row r="3679" spans="1:19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8307</v>
      </c>
      <c r="P3679" t="s">
        <v>8308</v>
      </c>
      <c r="Q3679">
        <f t="shared" si="171"/>
        <v>62.05</v>
      </c>
      <c r="R3679" s="14">
        <f t="shared" si="172"/>
        <v>41802.574282407404</v>
      </c>
      <c r="S3679" s="14">
        <f t="shared" si="173"/>
        <v>41823.165972222225</v>
      </c>
    </row>
    <row r="3680" spans="1:19" ht="43.5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8307</v>
      </c>
      <c r="P3680" t="s">
        <v>8308</v>
      </c>
      <c r="Q3680">
        <f t="shared" si="171"/>
        <v>66.13</v>
      </c>
      <c r="R3680" s="14">
        <f t="shared" si="172"/>
        <v>42120.531226851846</v>
      </c>
      <c r="S3680" s="14">
        <f t="shared" si="173"/>
        <v>42155.531226851846</v>
      </c>
    </row>
    <row r="3681" spans="1:19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8307</v>
      </c>
      <c r="P3681" t="s">
        <v>8308</v>
      </c>
      <c r="Q3681">
        <f t="shared" si="171"/>
        <v>73.400000000000006</v>
      </c>
      <c r="R3681" s="14">
        <f t="shared" si="172"/>
        <v>41786.761354166665</v>
      </c>
      <c r="S3681" s="14">
        <f t="shared" si="173"/>
        <v>41821.207638888889</v>
      </c>
    </row>
    <row r="3682" spans="1:19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8307</v>
      </c>
      <c r="P3682" t="s">
        <v>8308</v>
      </c>
      <c r="Q3682">
        <f t="shared" si="171"/>
        <v>99.5</v>
      </c>
      <c r="R3682" s="14">
        <f t="shared" si="172"/>
        <v>42627.454097222217</v>
      </c>
      <c r="S3682" s="14">
        <f t="shared" si="173"/>
        <v>42648.454097222217</v>
      </c>
    </row>
    <row r="3683" spans="1:19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8307</v>
      </c>
      <c r="P3683" t="s">
        <v>8308</v>
      </c>
      <c r="Q3683">
        <f t="shared" si="171"/>
        <v>62.17</v>
      </c>
      <c r="R3683" s="14">
        <f t="shared" si="172"/>
        <v>42374.651504629626</v>
      </c>
      <c r="S3683" s="14">
        <f t="shared" si="173"/>
        <v>42384.651504629626</v>
      </c>
    </row>
    <row r="3684" spans="1:19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8307</v>
      </c>
      <c r="P3684" t="s">
        <v>8308</v>
      </c>
      <c r="Q3684">
        <f t="shared" si="171"/>
        <v>62.33</v>
      </c>
      <c r="R3684" s="14">
        <f t="shared" si="172"/>
        <v>41772.685393518521</v>
      </c>
      <c r="S3684" s="14">
        <f t="shared" si="173"/>
        <v>41806.290972222225</v>
      </c>
    </row>
    <row r="3685" spans="1:19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8307</v>
      </c>
      <c r="P3685" t="s">
        <v>8308</v>
      </c>
      <c r="Q3685">
        <f t="shared" si="171"/>
        <v>58.79</v>
      </c>
      <c r="R3685" s="14">
        <f t="shared" si="172"/>
        <v>42633.116851851853</v>
      </c>
      <c r="S3685" s="14">
        <f t="shared" si="173"/>
        <v>42663.116851851853</v>
      </c>
    </row>
    <row r="3686" spans="1:19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8307</v>
      </c>
      <c r="P3686" t="s">
        <v>8308</v>
      </c>
      <c r="Q3686">
        <f t="shared" si="171"/>
        <v>45.35</v>
      </c>
      <c r="R3686" s="14">
        <f t="shared" si="172"/>
        <v>42219.180393518516</v>
      </c>
      <c r="S3686" s="14">
        <f t="shared" si="173"/>
        <v>42249.180393518516</v>
      </c>
    </row>
    <row r="3687" spans="1:19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8307</v>
      </c>
      <c r="P3687" t="s">
        <v>8308</v>
      </c>
      <c r="Q3687">
        <f t="shared" si="171"/>
        <v>41.94</v>
      </c>
      <c r="R3687" s="14">
        <f t="shared" si="172"/>
        <v>41753.593275462961</v>
      </c>
      <c r="S3687" s="14">
        <f t="shared" si="173"/>
        <v>41778.875</v>
      </c>
    </row>
    <row r="3688" spans="1:19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8307</v>
      </c>
      <c r="P3688" t="s">
        <v>8308</v>
      </c>
      <c r="Q3688">
        <f t="shared" si="171"/>
        <v>59.17</v>
      </c>
      <c r="R3688" s="14">
        <f t="shared" si="172"/>
        <v>42230.662731481483</v>
      </c>
      <c r="S3688" s="14">
        <f t="shared" si="173"/>
        <v>42245.165972222225</v>
      </c>
    </row>
    <row r="3689" spans="1:19" ht="58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8307</v>
      </c>
      <c r="P3689" t="s">
        <v>8308</v>
      </c>
      <c r="Q3689">
        <f t="shared" si="171"/>
        <v>200.49</v>
      </c>
      <c r="R3689" s="14">
        <f t="shared" si="172"/>
        <v>41787.218229166669</v>
      </c>
      <c r="S3689" s="14">
        <f t="shared" si="173"/>
        <v>41817.218229166669</v>
      </c>
    </row>
    <row r="3690" spans="1:19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8307</v>
      </c>
      <c r="P3690" t="s">
        <v>8308</v>
      </c>
      <c r="Q3690">
        <f t="shared" si="171"/>
        <v>83.97</v>
      </c>
      <c r="R3690" s="14">
        <f t="shared" si="172"/>
        <v>41829.787083333329</v>
      </c>
      <c r="S3690" s="14">
        <f t="shared" si="173"/>
        <v>41859.787083333329</v>
      </c>
    </row>
    <row r="3691" spans="1:19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8307</v>
      </c>
      <c r="P3691" t="s">
        <v>8308</v>
      </c>
      <c r="Q3691">
        <f t="shared" si="171"/>
        <v>57.26</v>
      </c>
      <c r="R3691" s="14">
        <f t="shared" si="172"/>
        <v>42147.826840277776</v>
      </c>
      <c r="S3691" s="14">
        <f t="shared" si="173"/>
        <v>42176.934027777781</v>
      </c>
    </row>
    <row r="3692" spans="1:19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8307</v>
      </c>
      <c r="P3692" t="s">
        <v>8308</v>
      </c>
      <c r="Q3692">
        <f t="shared" si="171"/>
        <v>58.06</v>
      </c>
      <c r="R3692" s="14">
        <f t="shared" si="172"/>
        <v>41940.598182870373</v>
      </c>
      <c r="S3692" s="14">
        <f t="shared" si="173"/>
        <v>41970.639849537038</v>
      </c>
    </row>
    <row r="3693" spans="1:19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8307</v>
      </c>
      <c r="P3693" t="s">
        <v>8308</v>
      </c>
      <c r="Q3693">
        <f t="shared" si="171"/>
        <v>186.8</v>
      </c>
      <c r="R3693" s="14">
        <f t="shared" si="172"/>
        <v>42020.700567129628</v>
      </c>
      <c r="S3693" s="14">
        <f t="shared" si="173"/>
        <v>42065.207638888889</v>
      </c>
    </row>
    <row r="3694" spans="1:19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8307</v>
      </c>
      <c r="P3694" t="s">
        <v>8308</v>
      </c>
      <c r="Q3694">
        <f t="shared" si="171"/>
        <v>74.12</v>
      </c>
      <c r="R3694" s="14">
        <f t="shared" si="172"/>
        <v>41891.96503472222</v>
      </c>
      <c r="S3694" s="14">
        <f t="shared" si="173"/>
        <v>41901</v>
      </c>
    </row>
    <row r="3695" spans="1:19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8307</v>
      </c>
      <c r="P3695" t="s">
        <v>8308</v>
      </c>
      <c r="Q3695">
        <f t="shared" si="171"/>
        <v>30.71</v>
      </c>
      <c r="R3695" s="14">
        <f t="shared" si="172"/>
        <v>42309.191307870366</v>
      </c>
      <c r="S3695" s="14">
        <f t="shared" si="173"/>
        <v>42338.9375</v>
      </c>
    </row>
    <row r="3696" spans="1:19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8307</v>
      </c>
      <c r="P3696" t="s">
        <v>8308</v>
      </c>
      <c r="Q3696">
        <f t="shared" si="171"/>
        <v>62.67</v>
      </c>
      <c r="R3696" s="14">
        <f t="shared" si="172"/>
        <v>42490.133877314816</v>
      </c>
      <c r="S3696" s="14">
        <f t="shared" si="173"/>
        <v>42527.083333333328</v>
      </c>
    </row>
    <row r="3697" spans="1:19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8307</v>
      </c>
      <c r="P3697" t="s">
        <v>8308</v>
      </c>
      <c r="Q3697">
        <f t="shared" si="171"/>
        <v>121.36</v>
      </c>
      <c r="R3697" s="14">
        <f t="shared" si="172"/>
        <v>41995.870486111111</v>
      </c>
      <c r="S3697" s="14">
        <f t="shared" si="173"/>
        <v>42015.870486111111</v>
      </c>
    </row>
    <row r="3698" spans="1:19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8307</v>
      </c>
      <c r="P3698" t="s">
        <v>8308</v>
      </c>
      <c r="Q3698">
        <f t="shared" si="171"/>
        <v>39.74</v>
      </c>
      <c r="R3698" s="14">
        <f t="shared" si="172"/>
        <v>41988.617083333331</v>
      </c>
      <c r="S3698" s="14">
        <f t="shared" si="173"/>
        <v>42048.617083333331</v>
      </c>
    </row>
    <row r="3699" spans="1:19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8307</v>
      </c>
      <c r="P3699" t="s">
        <v>8308</v>
      </c>
      <c r="Q3699">
        <f t="shared" si="171"/>
        <v>72</v>
      </c>
      <c r="R3699" s="14">
        <f t="shared" si="172"/>
        <v>42479.465833333335</v>
      </c>
      <c r="S3699" s="14">
        <f t="shared" si="173"/>
        <v>42500.465833333335</v>
      </c>
    </row>
    <row r="3700" spans="1:19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8307</v>
      </c>
      <c r="P3700" t="s">
        <v>8308</v>
      </c>
      <c r="Q3700">
        <f t="shared" si="171"/>
        <v>40.630000000000003</v>
      </c>
      <c r="R3700" s="14">
        <f t="shared" si="172"/>
        <v>42401.806562500002</v>
      </c>
      <c r="S3700" s="14">
        <f t="shared" si="173"/>
        <v>42431.806562500002</v>
      </c>
    </row>
    <row r="3701" spans="1:19" ht="58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8307</v>
      </c>
      <c r="P3701" t="s">
        <v>8308</v>
      </c>
      <c r="Q3701">
        <f t="shared" si="171"/>
        <v>63</v>
      </c>
      <c r="R3701" s="14">
        <f t="shared" si="172"/>
        <v>41897.602037037039</v>
      </c>
      <c r="S3701" s="14">
        <f t="shared" si="173"/>
        <v>41927.602037037039</v>
      </c>
    </row>
    <row r="3702" spans="1:19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8307</v>
      </c>
      <c r="P3702" t="s">
        <v>8308</v>
      </c>
      <c r="Q3702">
        <f t="shared" si="171"/>
        <v>33.67</v>
      </c>
      <c r="R3702" s="14">
        <f t="shared" si="172"/>
        <v>41882.585648148146</v>
      </c>
      <c r="S3702" s="14">
        <f t="shared" si="173"/>
        <v>41912.666666666664</v>
      </c>
    </row>
    <row r="3703" spans="1:19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8307</v>
      </c>
      <c r="P3703" t="s">
        <v>8308</v>
      </c>
      <c r="Q3703">
        <f t="shared" si="171"/>
        <v>38.590000000000003</v>
      </c>
      <c r="R3703" s="14">
        <f t="shared" si="172"/>
        <v>42129.541585648149</v>
      </c>
      <c r="S3703" s="14">
        <f t="shared" si="173"/>
        <v>42159.541585648149</v>
      </c>
    </row>
    <row r="3704" spans="1:19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8307</v>
      </c>
      <c r="P3704" t="s">
        <v>8308</v>
      </c>
      <c r="Q3704">
        <f t="shared" si="171"/>
        <v>155.94999999999999</v>
      </c>
      <c r="R3704" s="14">
        <f t="shared" si="172"/>
        <v>42524.53800925926</v>
      </c>
      <c r="S3704" s="14">
        <f t="shared" si="173"/>
        <v>42561.957638888889</v>
      </c>
    </row>
    <row r="3705" spans="1:19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8307</v>
      </c>
      <c r="P3705" t="s">
        <v>8308</v>
      </c>
      <c r="Q3705">
        <f t="shared" si="171"/>
        <v>43.2</v>
      </c>
      <c r="R3705" s="14">
        <f t="shared" si="172"/>
        <v>42556.504490740743</v>
      </c>
      <c r="S3705" s="14">
        <f t="shared" si="173"/>
        <v>42595.290972222225</v>
      </c>
    </row>
    <row r="3706" spans="1:19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8307</v>
      </c>
      <c r="P3706" t="s">
        <v>8308</v>
      </c>
      <c r="Q3706">
        <f t="shared" si="171"/>
        <v>15.15</v>
      </c>
      <c r="R3706" s="14">
        <f t="shared" si="172"/>
        <v>42461.689745370371</v>
      </c>
      <c r="S3706" s="14">
        <f t="shared" si="173"/>
        <v>42521.689745370371</v>
      </c>
    </row>
    <row r="3707" spans="1:19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8307</v>
      </c>
      <c r="P3707" t="s">
        <v>8308</v>
      </c>
      <c r="Q3707">
        <f t="shared" si="171"/>
        <v>83.57</v>
      </c>
      <c r="R3707" s="14">
        <f t="shared" si="172"/>
        <v>41792.542986111112</v>
      </c>
      <c r="S3707" s="14">
        <f t="shared" si="173"/>
        <v>41813.75</v>
      </c>
    </row>
    <row r="3708" spans="1:19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8307</v>
      </c>
      <c r="P3708" t="s">
        <v>8308</v>
      </c>
      <c r="Q3708">
        <f t="shared" si="171"/>
        <v>140</v>
      </c>
      <c r="R3708" s="14">
        <f t="shared" si="172"/>
        <v>41879.913761574076</v>
      </c>
      <c r="S3708" s="14">
        <f t="shared" si="173"/>
        <v>41894.913761574076</v>
      </c>
    </row>
    <row r="3709" spans="1:19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8307</v>
      </c>
      <c r="P3709" t="s">
        <v>8308</v>
      </c>
      <c r="Q3709">
        <f t="shared" si="171"/>
        <v>80.87</v>
      </c>
      <c r="R3709" s="14">
        <f t="shared" si="172"/>
        <v>42552.048356481479</v>
      </c>
      <c r="S3709" s="14">
        <f t="shared" si="173"/>
        <v>42573.226388888885</v>
      </c>
    </row>
    <row r="3710" spans="1:19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8307</v>
      </c>
      <c r="P3710" t="s">
        <v>8308</v>
      </c>
      <c r="Q3710">
        <f t="shared" si="171"/>
        <v>53.85</v>
      </c>
      <c r="R3710" s="14">
        <f t="shared" si="172"/>
        <v>41810.142199074071</v>
      </c>
      <c r="S3710" s="14">
        <f t="shared" si="173"/>
        <v>41824.142199074071</v>
      </c>
    </row>
    <row r="3711" spans="1:19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8307</v>
      </c>
      <c r="P3711" t="s">
        <v>8308</v>
      </c>
      <c r="Q3711">
        <f t="shared" si="171"/>
        <v>30.93</v>
      </c>
      <c r="R3711" s="14">
        <f t="shared" si="172"/>
        <v>41785.707708333335</v>
      </c>
      <c r="S3711" s="14">
        <f t="shared" si="173"/>
        <v>41815.707708333335</v>
      </c>
    </row>
    <row r="3712" spans="1:19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8307</v>
      </c>
      <c r="P3712" t="s">
        <v>8308</v>
      </c>
      <c r="Q3712">
        <f t="shared" si="171"/>
        <v>67.959999999999994</v>
      </c>
      <c r="R3712" s="14">
        <f t="shared" si="172"/>
        <v>42072.576249999998</v>
      </c>
      <c r="S3712" s="14">
        <f t="shared" si="173"/>
        <v>42097.576249999998</v>
      </c>
    </row>
    <row r="3713" spans="1:19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8307</v>
      </c>
      <c r="P3713" t="s">
        <v>8308</v>
      </c>
      <c r="Q3713">
        <f t="shared" si="171"/>
        <v>27.14</v>
      </c>
      <c r="R3713" s="14">
        <f t="shared" si="172"/>
        <v>41779.724224537036</v>
      </c>
      <c r="S3713" s="14">
        <f t="shared" si="173"/>
        <v>41805.666666666664</v>
      </c>
    </row>
    <row r="3714" spans="1:19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8307</v>
      </c>
      <c r="P3714" t="s">
        <v>8308</v>
      </c>
      <c r="Q3714">
        <f t="shared" si="171"/>
        <v>110.87</v>
      </c>
      <c r="R3714" s="14">
        <f t="shared" si="172"/>
        <v>42134.172071759262</v>
      </c>
      <c r="S3714" s="14">
        <f t="shared" si="173"/>
        <v>42155.290972222225</v>
      </c>
    </row>
    <row r="3715" spans="1:19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8307</v>
      </c>
      <c r="P3715" t="s">
        <v>8308</v>
      </c>
      <c r="Q3715">
        <f t="shared" ref="Q3715:Q3778" si="174">IFERROR(ROUND(E3715/L3715,2),0)</f>
        <v>106.84</v>
      </c>
      <c r="R3715" s="14">
        <f t="shared" ref="R3715:R3778" si="175">(((J3715/60)/60)/24)+DATE(1970,1,1)</f>
        <v>42505.738032407404</v>
      </c>
      <c r="S3715" s="14">
        <f t="shared" ref="S3715:S3778" si="176">(((I3715/60)/60)/24)+DATE(1970,1,1)</f>
        <v>42525.738032407404</v>
      </c>
    </row>
    <row r="3716" spans="1:19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8307</v>
      </c>
      <c r="P3716" t="s">
        <v>8308</v>
      </c>
      <c r="Q3716">
        <f t="shared" si="174"/>
        <v>105.52</v>
      </c>
      <c r="R3716" s="14">
        <f t="shared" si="175"/>
        <v>42118.556331018524</v>
      </c>
      <c r="S3716" s="14">
        <f t="shared" si="176"/>
        <v>42150.165972222225</v>
      </c>
    </row>
    <row r="3717" spans="1:19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8307</v>
      </c>
      <c r="P3717" t="s">
        <v>8308</v>
      </c>
      <c r="Q3717">
        <f t="shared" si="174"/>
        <v>132.96</v>
      </c>
      <c r="R3717" s="14">
        <f t="shared" si="175"/>
        <v>42036.995590277773</v>
      </c>
      <c r="S3717" s="14">
        <f t="shared" si="176"/>
        <v>42094.536111111112</v>
      </c>
    </row>
    <row r="3718" spans="1:19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8307</v>
      </c>
      <c r="P3718" t="s">
        <v>8308</v>
      </c>
      <c r="Q3718">
        <f t="shared" si="174"/>
        <v>51.92</v>
      </c>
      <c r="R3718" s="14">
        <f t="shared" si="175"/>
        <v>42360.887835648144</v>
      </c>
      <c r="S3718" s="14">
        <f t="shared" si="176"/>
        <v>42390.887835648144</v>
      </c>
    </row>
    <row r="3719" spans="1:19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8307</v>
      </c>
      <c r="P3719" t="s">
        <v>8308</v>
      </c>
      <c r="Q3719">
        <f t="shared" si="174"/>
        <v>310</v>
      </c>
      <c r="R3719" s="14">
        <f t="shared" si="175"/>
        <v>42102.866307870368</v>
      </c>
      <c r="S3719" s="14">
        <f t="shared" si="176"/>
        <v>42133.866307870368</v>
      </c>
    </row>
    <row r="3720" spans="1:19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8307</v>
      </c>
      <c r="P3720" t="s">
        <v>8308</v>
      </c>
      <c r="Q3720">
        <f t="shared" si="174"/>
        <v>26.02</v>
      </c>
      <c r="R3720" s="14">
        <f t="shared" si="175"/>
        <v>42032.716145833328</v>
      </c>
      <c r="S3720" s="14">
        <f t="shared" si="176"/>
        <v>42062.716145833328</v>
      </c>
    </row>
    <row r="3721" spans="1:19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8307</v>
      </c>
      <c r="P3721" t="s">
        <v>8308</v>
      </c>
      <c r="Q3721">
        <f t="shared" si="174"/>
        <v>105</v>
      </c>
      <c r="R3721" s="14">
        <f t="shared" si="175"/>
        <v>42147.729930555557</v>
      </c>
      <c r="S3721" s="14">
        <f t="shared" si="176"/>
        <v>42177.729930555557</v>
      </c>
    </row>
    <row r="3722" spans="1:19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8307</v>
      </c>
      <c r="P3722" t="s">
        <v>8308</v>
      </c>
      <c r="Q3722">
        <f t="shared" si="174"/>
        <v>86.23</v>
      </c>
      <c r="R3722" s="14">
        <f t="shared" si="175"/>
        <v>42165.993125000001</v>
      </c>
      <c r="S3722" s="14">
        <f t="shared" si="176"/>
        <v>42187.993125000001</v>
      </c>
    </row>
    <row r="3723" spans="1:19" ht="58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8307</v>
      </c>
      <c r="P3723" t="s">
        <v>8308</v>
      </c>
      <c r="Q3723">
        <f t="shared" si="174"/>
        <v>114.55</v>
      </c>
      <c r="R3723" s="14">
        <f t="shared" si="175"/>
        <v>41927.936157407406</v>
      </c>
      <c r="S3723" s="14">
        <f t="shared" si="176"/>
        <v>41948.977824074071</v>
      </c>
    </row>
    <row r="3724" spans="1:19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8307</v>
      </c>
      <c r="P3724" t="s">
        <v>8308</v>
      </c>
      <c r="Q3724">
        <f t="shared" si="174"/>
        <v>47.66</v>
      </c>
      <c r="R3724" s="14">
        <f t="shared" si="175"/>
        <v>42381.671840277777</v>
      </c>
      <c r="S3724" s="14">
        <f t="shared" si="176"/>
        <v>42411.957638888889</v>
      </c>
    </row>
    <row r="3725" spans="1:19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8307</v>
      </c>
      <c r="P3725" t="s">
        <v>8308</v>
      </c>
      <c r="Q3725">
        <f t="shared" si="174"/>
        <v>72.89</v>
      </c>
      <c r="R3725" s="14">
        <f t="shared" si="175"/>
        <v>41943.753032407411</v>
      </c>
      <c r="S3725" s="14">
        <f t="shared" si="176"/>
        <v>41973.794699074075</v>
      </c>
    </row>
    <row r="3726" spans="1:19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8307</v>
      </c>
      <c r="P3726" t="s">
        <v>8308</v>
      </c>
      <c r="Q3726">
        <f t="shared" si="174"/>
        <v>49.55</v>
      </c>
      <c r="R3726" s="14">
        <f t="shared" si="175"/>
        <v>42465.491435185191</v>
      </c>
      <c r="S3726" s="14">
        <f t="shared" si="176"/>
        <v>42494.958333333328</v>
      </c>
    </row>
    <row r="3727" spans="1:19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8307</v>
      </c>
      <c r="P3727" t="s">
        <v>8308</v>
      </c>
      <c r="Q3727">
        <f t="shared" si="174"/>
        <v>25.4</v>
      </c>
      <c r="R3727" s="14">
        <f t="shared" si="175"/>
        <v>42401.945219907408</v>
      </c>
      <c r="S3727" s="14">
        <f t="shared" si="176"/>
        <v>42418.895833333328</v>
      </c>
    </row>
    <row r="3728" spans="1:19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8307</v>
      </c>
      <c r="P3728" t="s">
        <v>8308</v>
      </c>
      <c r="Q3728">
        <f t="shared" si="174"/>
        <v>62.59</v>
      </c>
      <c r="R3728" s="14">
        <f t="shared" si="175"/>
        <v>42462.140868055561</v>
      </c>
      <c r="S3728" s="14">
        <f t="shared" si="176"/>
        <v>42489.875</v>
      </c>
    </row>
    <row r="3729" spans="1:19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8307</v>
      </c>
      <c r="P3729" t="s">
        <v>8308</v>
      </c>
      <c r="Q3729">
        <f t="shared" si="174"/>
        <v>61.06</v>
      </c>
      <c r="R3729" s="14">
        <f t="shared" si="175"/>
        <v>42632.348310185189</v>
      </c>
      <c r="S3729" s="14">
        <f t="shared" si="176"/>
        <v>42663.204861111109</v>
      </c>
    </row>
    <row r="3730" spans="1:19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8307</v>
      </c>
      <c r="P3730" t="s">
        <v>8308</v>
      </c>
      <c r="Q3730">
        <f t="shared" si="174"/>
        <v>60.06</v>
      </c>
      <c r="R3730" s="14">
        <f t="shared" si="175"/>
        <v>42205.171018518522</v>
      </c>
      <c r="S3730" s="14">
        <f t="shared" si="176"/>
        <v>42235.171018518522</v>
      </c>
    </row>
    <row r="3731" spans="1:19" ht="58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8307</v>
      </c>
      <c r="P3731" t="s">
        <v>8308</v>
      </c>
      <c r="Q3731">
        <f t="shared" si="174"/>
        <v>72.400000000000006</v>
      </c>
      <c r="R3731" s="14">
        <f t="shared" si="175"/>
        <v>42041.205000000002</v>
      </c>
      <c r="S3731" s="14">
        <f t="shared" si="176"/>
        <v>42086.16333333333</v>
      </c>
    </row>
    <row r="3732" spans="1:19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8307</v>
      </c>
      <c r="P3732" t="s">
        <v>8308</v>
      </c>
      <c r="Q3732">
        <f t="shared" si="174"/>
        <v>100</v>
      </c>
      <c r="R3732" s="14">
        <f t="shared" si="175"/>
        <v>42203.677766203706</v>
      </c>
      <c r="S3732" s="14">
        <f t="shared" si="176"/>
        <v>42233.677766203706</v>
      </c>
    </row>
    <row r="3733" spans="1:19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8307</v>
      </c>
      <c r="P3733" t="s">
        <v>8308</v>
      </c>
      <c r="Q3733">
        <f t="shared" si="174"/>
        <v>51.67</v>
      </c>
      <c r="R3733" s="14">
        <f t="shared" si="175"/>
        <v>41983.752847222218</v>
      </c>
      <c r="S3733" s="14">
        <f t="shared" si="176"/>
        <v>42014.140972222223</v>
      </c>
    </row>
    <row r="3734" spans="1:19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8307</v>
      </c>
      <c r="P3734" t="s">
        <v>8308</v>
      </c>
      <c r="Q3734">
        <f t="shared" si="174"/>
        <v>32.75</v>
      </c>
      <c r="R3734" s="14">
        <f t="shared" si="175"/>
        <v>41968.677465277782</v>
      </c>
      <c r="S3734" s="14">
        <f t="shared" si="176"/>
        <v>42028.5</v>
      </c>
    </row>
    <row r="3735" spans="1:19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8307</v>
      </c>
      <c r="P3735" t="s">
        <v>8308</v>
      </c>
      <c r="Q3735">
        <f t="shared" si="174"/>
        <v>0</v>
      </c>
      <c r="R3735" s="14">
        <f t="shared" si="175"/>
        <v>42103.024398148147</v>
      </c>
      <c r="S3735" s="14">
        <f t="shared" si="176"/>
        <v>42112.9375</v>
      </c>
    </row>
    <row r="3736" spans="1:19" ht="58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8307</v>
      </c>
      <c r="P3736" t="s">
        <v>8308</v>
      </c>
      <c r="Q3736">
        <f t="shared" si="174"/>
        <v>61</v>
      </c>
      <c r="R3736" s="14">
        <f t="shared" si="175"/>
        <v>42089.901574074072</v>
      </c>
      <c r="S3736" s="14">
        <f t="shared" si="176"/>
        <v>42149.901574074072</v>
      </c>
    </row>
    <row r="3737" spans="1:19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8307</v>
      </c>
      <c r="P3737" t="s">
        <v>8308</v>
      </c>
      <c r="Q3737">
        <f t="shared" si="174"/>
        <v>10</v>
      </c>
      <c r="R3737" s="14">
        <f t="shared" si="175"/>
        <v>42122.693159722221</v>
      </c>
      <c r="S3737" s="14">
        <f t="shared" si="176"/>
        <v>42152.693159722221</v>
      </c>
    </row>
    <row r="3738" spans="1:19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8307</v>
      </c>
      <c r="P3738" t="s">
        <v>8308</v>
      </c>
      <c r="Q3738">
        <f t="shared" si="174"/>
        <v>10</v>
      </c>
      <c r="R3738" s="14">
        <f t="shared" si="175"/>
        <v>42048.711724537032</v>
      </c>
      <c r="S3738" s="14">
        <f t="shared" si="176"/>
        <v>42086.75</v>
      </c>
    </row>
    <row r="3739" spans="1:19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8307</v>
      </c>
      <c r="P3739" t="s">
        <v>8308</v>
      </c>
      <c r="Q3739">
        <f t="shared" si="174"/>
        <v>37.5</v>
      </c>
      <c r="R3739" s="14">
        <f t="shared" si="175"/>
        <v>42297.691006944442</v>
      </c>
      <c r="S3739" s="14">
        <f t="shared" si="176"/>
        <v>42320.290972222225</v>
      </c>
    </row>
    <row r="3740" spans="1:19" ht="43.5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8307</v>
      </c>
      <c r="P3740" t="s">
        <v>8308</v>
      </c>
      <c r="Q3740">
        <f t="shared" si="174"/>
        <v>45</v>
      </c>
      <c r="R3740" s="14">
        <f t="shared" si="175"/>
        <v>41813.938715277778</v>
      </c>
      <c r="S3740" s="14">
        <f t="shared" si="176"/>
        <v>41835.916666666664</v>
      </c>
    </row>
    <row r="3741" spans="1:19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8307</v>
      </c>
      <c r="P3741" t="s">
        <v>8308</v>
      </c>
      <c r="Q3741">
        <f t="shared" si="174"/>
        <v>100.63</v>
      </c>
      <c r="R3741" s="14">
        <f t="shared" si="175"/>
        <v>42548.449861111112</v>
      </c>
      <c r="S3741" s="14">
        <f t="shared" si="176"/>
        <v>42568.449861111112</v>
      </c>
    </row>
    <row r="3742" spans="1:19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8307</v>
      </c>
      <c r="P3742" t="s">
        <v>8308</v>
      </c>
      <c r="Q3742">
        <f t="shared" si="174"/>
        <v>25.57</v>
      </c>
      <c r="R3742" s="14">
        <f t="shared" si="175"/>
        <v>41833.089756944442</v>
      </c>
      <c r="S3742" s="14">
        <f t="shared" si="176"/>
        <v>41863.079143518517</v>
      </c>
    </row>
    <row r="3743" spans="1:19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8307</v>
      </c>
      <c r="P3743" t="s">
        <v>8308</v>
      </c>
      <c r="Q3743">
        <f t="shared" si="174"/>
        <v>0</v>
      </c>
      <c r="R3743" s="14">
        <f t="shared" si="175"/>
        <v>42325.920717592591</v>
      </c>
      <c r="S3743" s="14">
        <f t="shared" si="176"/>
        <v>42355.920717592591</v>
      </c>
    </row>
    <row r="3744" spans="1:19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8307</v>
      </c>
      <c r="P3744" t="s">
        <v>8308</v>
      </c>
      <c r="Q3744">
        <f t="shared" si="174"/>
        <v>25</v>
      </c>
      <c r="R3744" s="14">
        <f t="shared" si="175"/>
        <v>41858.214629629627</v>
      </c>
      <c r="S3744" s="14">
        <f t="shared" si="176"/>
        <v>41888.214629629627</v>
      </c>
    </row>
    <row r="3745" spans="1:19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8307</v>
      </c>
      <c r="P3745" t="s">
        <v>8308</v>
      </c>
      <c r="Q3745">
        <f t="shared" si="174"/>
        <v>0</v>
      </c>
      <c r="R3745" s="14">
        <f t="shared" si="175"/>
        <v>41793.710231481484</v>
      </c>
      <c r="S3745" s="14">
        <f t="shared" si="176"/>
        <v>41823.710231481484</v>
      </c>
    </row>
    <row r="3746" spans="1:19" ht="58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8307</v>
      </c>
      <c r="P3746" t="s">
        <v>8308</v>
      </c>
      <c r="Q3746">
        <f t="shared" si="174"/>
        <v>0</v>
      </c>
      <c r="R3746" s="14">
        <f t="shared" si="175"/>
        <v>41793.814259259263</v>
      </c>
      <c r="S3746" s="14">
        <f t="shared" si="176"/>
        <v>41825.165972222225</v>
      </c>
    </row>
    <row r="3747" spans="1:19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8307</v>
      </c>
      <c r="P3747" t="s">
        <v>8308</v>
      </c>
      <c r="Q3747">
        <f t="shared" si="174"/>
        <v>10</v>
      </c>
      <c r="R3747" s="14">
        <f t="shared" si="175"/>
        <v>41831.697939814818</v>
      </c>
      <c r="S3747" s="14">
        <f t="shared" si="176"/>
        <v>41861.697939814818</v>
      </c>
    </row>
    <row r="3748" spans="1:19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8307</v>
      </c>
      <c r="P3748" t="s">
        <v>8308</v>
      </c>
      <c r="Q3748">
        <f t="shared" si="174"/>
        <v>202</v>
      </c>
      <c r="R3748" s="14">
        <f t="shared" si="175"/>
        <v>42621.389340277776</v>
      </c>
      <c r="S3748" s="14">
        <f t="shared" si="176"/>
        <v>42651.389340277776</v>
      </c>
    </row>
    <row r="3749" spans="1:19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8307</v>
      </c>
      <c r="P3749" t="s">
        <v>8308</v>
      </c>
      <c r="Q3749">
        <f t="shared" si="174"/>
        <v>25</v>
      </c>
      <c r="R3749" s="14">
        <f t="shared" si="175"/>
        <v>42164.299722222218</v>
      </c>
      <c r="S3749" s="14">
        <f t="shared" si="176"/>
        <v>42190.957638888889</v>
      </c>
    </row>
    <row r="3750" spans="1:19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8307</v>
      </c>
      <c r="P3750" t="s">
        <v>8310</v>
      </c>
      <c r="Q3750">
        <f t="shared" si="174"/>
        <v>99.54</v>
      </c>
      <c r="R3750" s="14">
        <f t="shared" si="175"/>
        <v>42395.706435185188</v>
      </c>
      <c r="S3750" s="14">
        <f t="shared" si="176"/>
        <v>42416.249305555553</v>
      </c>
    </row>
    <row r="3751" spans="1:19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8307</v>
      </c>
      <c r="P3751" t="s">
        <v>8310</v>
      </c>
      <c r="Q3751">
        <f t="shared" si="174"/>
        <v>75</v>
      </c>
      <c r="R3751" s="14">
        <f t="shared" si="175"/>
        <v>42458.127175925925</v>
      </c>
      <c r="S3751" s="14">
        <f t="shared" si="176"/>
        <v>42489.165972222225</v>
      </c>
    </row>
    <row r="3752" spans="1:19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8307</v>
      </c>
      <c r="P3752" t="s">
        <v>8310</v>
      </c>
      <c r="Q3752">
        <f t="shared" si="174"/>
        <v>215.25</v>
      </c>
      <c r="R3752" s="14">
        <f t="shared" si="175"/>
        <v>42016.981574074074</v>
      </c>
      <c r="S3752" s="14">
        <f t="shared" si="176"/>
        <v>42045.332638888889</v>
      </c>
    </row>
    <row r="3753" spans="1:19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8307</v>
      </c>
      <c r="P3753" t="s">
        <v>8310</v>
      </c>
      <c r="Q3753">
        <f t="shared" si="174"/>
        <v>120.55</v>
      </c>
      <c r="R3753" s="14">
        <f t="shared" si="175"/>
        <v>42403.035567129627</v>
      </c>
      <c r="S3753" s="14">
        <f t="shared" si="176"/>
        <v>42462.993900462956</v>
      </c>
    </row>
    <row r="3754" spans="1:19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8307</v>
      </c>
      <c r="P3754" t="s">
        <v>8310</v>
      </c>
      <c r="Q3754">
        <f t="shared" si="174"/>
        <v>37.67</v>
      </c>
      <c r="R3754" s="14">
        <f t="shared" si="175"/>
        <v>42619.802488425921</v>
      </c>
      <c r="S3754" s="14">
        <f t="shared" si="176"/>
        <v>42659.875</v>
      </c>
    </row>
    <row r="3755" spans="1:19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8307</v>
      </c>
      <c r="P3755" t="s">
        <v>8310</v>
      </c>
      <c r="Q3755">
        <f t="shared" si="174"/>
        <v>172.23</v>
      </c>
      <c r="R3755" s="14">
        <f t="shared" si="175"/>
        <v>42128.824074074073</v>
      </c>
      <c r="S3755" s="14">
        <f t="shared" si="176"/>
        <v>42158</v>
      </c>
    </row>
    <row r="3756" spans="1:19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8307</v>
      </c>
      <c r="P3756" t="s">
        <v>8310</v>
      </c>
      <c r="Q3756">
        <f t="shared" si="174"/>
        <v>111.11</v>
      </c>
      <c r="R3756" s="14">
        <f t="shared" si="175"/>
        <v>41808.881215277775</v>
      </c>
      <c r="S3756" s="14">
        <f t="shared" si="176"/>
        <v>41846.207638888889</v>
      </c>
    </row>
    <row r="3757" spans="1:19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8307</v>
      </c>
      <c r="P3757" t="s">
        <v>8310</v>
      </c>
      <c r="Q3757">
        <f t="shared" si="174"/>
        <v>25.46</v>
      </c>
      <c r="R3757" s="14">
        <f t="shared" si="175"/>
        <v>42445.866979166662</v>
      </c>
      <c r="S3757" s="14">
        <f t="shared" si="176"/>
        <v>42475.866979166662</v>
      </c>
    </row>
    <row r="3758" spans="1:19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8307</v>
      </c>
      <c r="P3758" t="s">
        <v>8310</v>
      </c>
      <c r="Q3758">
        <f t="shared" si="174"/>
        <v>267.64999999999998</v>
      </c>
      <c r="R3758" s="14">
        <f t="shared" si="175"/>
        <v>41771.814791666664</v>
      </c>
      <c r="S3758" s="14">
        <f t="shared" si="176"/>
        <v>41801.814791666664</v>
      </c>
    </row>
    <row r="3759" spans="1:19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8307</v>
      </c>
      <c r="P3759" t="s">
        <v>8310</v>
      </c>
      <c r="Q3759">
        <f t="shared" si="174"/>
        <v>75.959999999999994</v>
      </c>
      <c r="R3759" s="14">
        <f t="shared" si="175"/>
        <v>41954.850868055553</v>
      </c>
      <c r="S3759" s="14">
        <f t="shared" si="176"/>
        <v>41974.850868055553</v>
      </c>
    </row>
    <row r="3760" spans="1:19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8307</v>
      </c>
      <c r="P3760" t="s">
        <v>8310</v>
      </c>
      <c r="Q3760">
        <f t="shared" si="174"/>
        <v>59.04</v>
      </c>
      <c r="R3760" s="14">
        <f t="shared" si="175"/>
        <v>41747.471504629626</v>
      </c>
      <c r="S3760" s="14">
        <f t="shared" si="176"/>
        <v>41778.208333333336</v>
      </c>
    </row>
    <row r="3761" spans="1:19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8307</v>
      </c>
      <c r="P3761" t="s">
        <v>8310</v>
      </c>
      <c r="Q3761">
        <f t="shared" si="174"/>
        <v>50.11</v>
      </c>
      <c r="R3761" s="14">
        <f t="shared" si="175"/>
        <v>42182.108252314814</v>
      </c>
      <c r="S3761" s="14">
        <f t="shared" si="176"/>
        <v>42242.108252314814</v>
      </c>
    </row>
    <row r="3762" spans="1:19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8307</v>
      </c>
      <c r="P3762" t="s">
        <v>8310</v>
      </c>
      <c r="Q3762">
        <f t="shared" si="174"/>
        <v>55.5</v>
      </c>
      <c r="R3762" s="14">
        <f t="shared" si="175"/>
        <v>41739.525300925925</v>
      </c>
      <c r="S3762" s="14">
        <f t="shared" si="176"/>
        <v>41764.525300925925</v>
      </c>
    </row>
    <row r="3763" spans="1:19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8307</v>
      </c>
      <c r="P3763" t="s">
        <v>8310</v>
      </c>
      <c r="Q3763">
        <f t="shared" si="174"/>
        <v>166.67</v>
      </c>
      <c r="R3763" s="14">
        <f t="shared" si="175"/>
        <v>42173.466863425929</v>
      </c>
      <c r="S3763" s="14">
        <f t="shared" si="176"/>
        <v>42226.958333333328</v>
      </c>
    </row>
    <row r="3764" spans="1:19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8307</v>
      </c>
      <c r="P3764" t="s">
        <v>8310</v>
      </c>
      <c r="Q3764">
        <f t="shared" si="174"/>
        <v>47.43</v>
      </c>
      <c r="R3764" s="14">
        <f t="shared" si="175"/>
        <v>42193.813530092593</v>
      </c>
      <c r="S3764" s="14">
        <f t="shared" si="176"/>
        <v>42218.813530092593</v>
      </c>
    </row>
    <row r="3765" spans="1:19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8307</v>
      </c>
      <c r="P3765" t="s">
        <v>8310</v>
      </c>
      <c r="Q3765">
        <f t="shared" si="174"/>
        <v>64.94</v>
      </c>
      <c r="R3765" s="14">
        <f t="shared" si="175"/>
        <v>42065.750300925924</v>
      </c>
      <c r="S3765" s="14">
        <f t="shared" si="176"/>
        <v>42095.708634259259</v>
      </c>
    </row>
    <row r="3766" spans="1:19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8307</v>
      </c>
      <c r="P3766" t="s">
        <v>8310</v>
      </c>
      <c r="Q3766">
        <f t="shared" si="174"/>
        <v>55.56</v>
      </c>
      <c r="R3766" s="14">
        <f t="shared" si="175"/>
        <v>42499.842962962968</v>
      </c>
      <c r="S3766" s="14">
        <f t="shared" si="176"/>
        <v>42519.024999999994</v>
      </c>
    </row>
    <row r="3767" spans="1:19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8307</v>
      </c>
      <c r="P3767" t="s">
        <v>8310</v>
      </c>
      <c r="Q3767">
        <f t="shared" si="174"/>
        <v>74.22</v>
      </c>
      <c r="R3767" s="14">
        <f t="shared" si="175"/>
        <v>41820.776412037041</v>
      </c>
      <c r="S3767" s="14">
        <f t="shared" si="176"/>
        <v>41850.776412037041</v>
      </c>
    </row>
    <row r="3768" spans="1:19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8307</v>
      </c>
      <c r="P3768" t="s">
        <v>8310</v>
      </c>
      <c r="Q3768">
        <f t="shared" si="174"/>
        <v>106.93</v>
      </c>
      <c r="R3768" s="14">
        <f t="shared" si="175"/>
        <v>41788.167187500003</v>
      </c>
      <c r="S3768" s="14">
        <f t="shared" si="176"/>
        <v>41823.167187500003</v>
      </c>
    </row>
    <row r="3769" spans="1:19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8307</v>
      </c>
      <c r="P3769" t="s">
        <v>8310</v>
      </c>
      <c r="Q3769">
        <f t="shared" si="174"/>
        <v>41.7</v>
      </c>
      <c r="R3769" s="14">
        <f t="shared" si="175"/>
        <v>42050.019641203704</v>
      </c>
      <c r="S3769" s="14">
        <f t="shared" si="176"/>
        <v>42064.207638888889</v>
      </c>
    </row>
    <row r="3770" spans="1:19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8307</v>
      </c>
      <c r="P3770" t="s">
        <v>8310</v>
      </c>
      <c r="Q3770">
        <f t="shared" si="174"/>
        <v>74.239999999999995</v>
      </c>
      <c r="R3770" s="14">
        <f t="shared" si="175"/>
        <v>41772.727893518517</v>
      </c>
      <c r="S3770" s="14">
        <f t="shared" si="176"/>
        <v>41802.727893518517</v>
      </c>
    </row>
    <row r="3771" spans="1:19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8307</v>
      </c>
      <c r="P3771" t="s">
        <v>8310</v>
      </c>
      <c r="Q3771">
        <f t="shared" si="174"/>
        <v>73.33</v>
      </c>
      <c r="R3771" s="14">
        <f t="shared" si="175"/>
        <v>42445.598136574074</v>
      </c>
      <c r="S3771" s="14">
        <f t="shared" si="176"/>
        <v>42475.598136574074</v>
      </c>
    </row>
    <row r="3772" spans="1:19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8307</v>
      </c>
      <c r="P3772" t="s">
        <v>8310</v>
      </c>
      <c r="Q3772">
        <f t="shared" si="174"/>
        <v>100</v>
      </c>
      <c r="R3772" s="14">
        <f t="shared" si="175"/>
        <v>42138.930671296301</v>
      </c>
      <c r="S3772" s="14">
        <f t="shared" si="176"/>
        <v>42168.930671296301</v>
      </c>
    </row>
    <row r="3773" spans="1:19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8307</v>
      </c>
      <c r="P3773" t="s">
        <v>8310</v>
      </c>
      <c r="Q3773">
        <f t="shared" si="174"/>
        <v>38.42</v>
      </c>
      <c r="R3773" s="14">
        <f t="shared" si="175"/>
        <v>42493.857083333336</v>
      </c>
      <c r="S3773" s="14">
        <f t="shared" si="176"/>
        <v>42508</v>
      </c>
    </row>
    <row r="3774" spans="1:19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8307</v>
      </c>
      <c r="P3774" t="s">
        <v>8310</v>
      </c>
      <c r="Q3774">
        <f t="shared" si="174"/>
        <v>166.97</v>
      </c>
      <c r="R3774" s="14">
        <f t="shared" si="175"/>
        <v>42682.616967592592</v>
      </c>
      <c r="S3774" s="14">
        <f t="shared" si="176"/>
        <v>42703.25</v>
      </c>
    </row>
    <row r="3775" spans="1:19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8307</v>
      </c>
      <c r="P3775" t="s">
        <v>8310</v>
      </c>
      <c r="Q3775">
        <f t="shared" si="174"/>
        <v>94.91</v>
      </c>
      <c r="R3775" s="14">
        <f t="shared" si="175"/>
        <v>42656.005173611105</v>
      </c>
      <c r="S3775" s="14">
        <f t="shared" si="176"/>
        <v>42689.088888888888</v>
      </c>
    </row>
    <row r="3776" spans="1:19" ht="58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8307</v>
      </c>
      <c r="P3776" t="s">
        <v>8310</v>
      </c>
      <c r="Q3776">
        <f t="shared" si="174"/>
        <v>100</v>
      </c>
      <c r="R3776" s="14">
        <f t="shared" si="175"/>
        <v>42087.792303240742</v>
      </c>
      <c r="S3776" s="14">
        <f t="shared" si="176"/>
        <v>42103.792303240742</v>
      </c>
    </row>
    <row r="3777" spans="1:19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8307</v>
      </c>
      <c r="P3777" t="s">
        <v>8310</v>
      </c>
      <c r="Q3777">
        <f t="shared" si="174"/>
        <v>143.21</v>
      </c>
      <c r="R3777" s="14">
        <f t="shared" si="175"/>
        <v>42075.942627314813</v>
      </c>
      <c r="S3777" s="14">
        <f t="shared" si="176"/>
        <v>42103.166666666672</v>
      </c>
    </row>
    <row r="3778" spans="1:19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8307</v>
      </c>
      <c r="P3778" t="s">
        <v>8310</v>
      </c>
      <c r="Q3778">
        <f t="shared" si="174"/>
        <v>90.82</v>
      </c>
      <c r="R3778" s="14">
        <f t="shared" si="175"/>
        <v>41814.367800925924</v>
      </c>
      <c r="S3778" s="14">
        <f t="shared" si="176"/>
        <v>41852.041666666664</v>
      </c>
    </row>
    <row r="3779" spans="1:19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8307</v>
      </c>
      <c r="P3779" t="s">
        <v>8310</v>
      </c>
      <c r="Q3779">
        <f t="shared" ref="Q3779:Q3842" si="177">IFERROR(ROUND(E3779/L3779,2),0)</f>
        <v>48.54</v>
      </c>
      <c r="R3779" s="14">
        <f t="shared" ref="R3779:R3842" si="178">(((J3779/60)/60)/24)+DATE(1970,1,1)</f>
        <v>41887.111354166671</v>
      </c>
      <c r="S3779" s="14">
        <f t="shared" ref="S3779:S3842" si="179">(((I3779/60)/60)/24)+DATE(1970,1,1)</f>
        <v>41909.166666666664</v>
      </c>
    </row>
    <row r="3780" spans="1:19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8307</v>
      </c>
      <c r="P3780" t="s">
        <v>8310</v>
      </c>
      <c r="Q3780">
        <f t="shared" si="177"/>
        <v>70.03</v>
      </c>
      <c r="R3780" s="14">
        <f t="shared" si="178"/>
        <v>41989.819212962961</v>
      </c>
      <c r="S3780" s="14">
        <f t="shared" si="179"/>
        <v>42049.819212962961</v>
      </c>
    </row>
    <row r="3781" spans="1:19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8307</v>
      </c>
      <c r="P3781" t="s">
        <v>8310</v>
      </c>
      <c r="Q3781">
        <f t="shared" si="177"/>
        <v>135.63</v>
      </c>
      <c r="R3781" s="14">
        <f t="shared" si="178"/>
        <v>42425.735416666663</v>
      </c>
      <c r="S3781" s="14">
        <f t="shared" si="179"/>
        <v>42455.693750000006</v>
      </c>
    </row>
    <row r="3782" spans="1:19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8307</v>
      </c>
      <c r="P3782" t="s">
        <v>8310</v>
      </c>
      <c r="Q3782">
        <f t="shared" si="177"/>
        <v>100</v>
      </c>
      <c r="R3782" s="14">
        <f t="shared" si="178"/>
        <v>42166.219733796301</v>
      </c>
      <c r="S3782" s="14">
        <f t="shared" si="179"/>
        <v>42198.837499999994</v>
      </c>
    </row>
    <row r="3783" spans="1:19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8307</v>
      </c>
      <c r="P3783" t="s">
        <v>8310</v>
      </c>
      <c r="Q3783">
        <f t="shared" si="177"/>
        <v>94.9</v>
      </c>
      <c r="R3783" s="14">
        <f t="shared" si="178"/>
        <v>41865.882928240739</v>
      </c>
      <c r="S3783" s="14">
        <f t="shared" si="179"/>
        <v>41890.882928240739</v>
      </c>
    </row>
    <row r="3784" spans="1:19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8307</v>
      </c>
      <c r="P3784" t="s">
        <v>8310</v>
      </c>
      <c r="Q3784">
        <f t="shared" si="177"/>
        <v>75.37</v>
      </c>
      <c r="R3784" s="14">
        <f t="shared" si="178"/>
        <v>42546.862233796302</v>
      </c>
      <c r="S3784" s="14">
        <f t="shared" si="179"/>
        <v>42575.958333333328</v>
      </c>
    </row>
    <row r="3785" spans="1:19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8307</v>
      </c>
      <c r="P3785" t="s">
        <v>8310</v>
      </c>
      <c r="Q3785">
        <f t="shared" si="177"/>
        <v>64.459999999999994</v>
      </c>
      <c r="R3785" s="14">
        <f t="shared" si="178"/>
        <v>42420.140277777777</v>
      </c>
      <c r="S3785" s="14">
        <f t="shared" si="179"/>
        <v>42444.666666666672</v>
      </c>
    </row>
    <row r="3786" spans="1:19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8307</v>
      </c>
      <c r="P3786" t="s">
        <v>8310</v>
      </c>
      <c r="Q3786">
        <f t="shared" si="177"/>
        <v>115</v>
      </c>
      <c r="R3786" s="14">
        <f t="shared" si="178"/>
        <v>42531.980694444443</v>
      </c>
      <c r="S3786" s="14">
        <f t="shared" si="179"/>
        <v>42561.980694444443</v>
      </c>
    </row>
    <row r="3787" spans="1:19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8307</v>
      </c>
      <c r="P3787" t="s">
        <v>8310</v>
      </c>
      <c r="Q3787">
        <f t="shared" si="177"/>
        <v>100.5</v>
      </c>
      <c r="R3787" s="14">
        <f t="shared" si="178"/>
        <v>42548.63853009259</v>
      </c>
      <c r="S3787" s="14">
        <f t="shared" si="179"/>
        <v>42584.418749999997</v>
      </c>
    </row>
    <row r="3788" spans="1:19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8307</v>
      </c>
      <c r="P3788" t="s">
        <v>8310</v>
      </c>
      <c r="Q3788">
        <f t="shared" si="177"/>
        <v>93.77</v>
      </c>
      <c r="R3788" s="14">
        <f t="shared" si="178"/>
        <v>42487.037905092591</v>
      </c>
      <c r="S3788" s="14">
        <f t="shared" si="179"/>
        <v>42517.037905092591</v>
      </c>
    </row>
    <row r="3789" spans="1:19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8307</v>
      </c>
      <c r="P3789" t="s">
        <v>8310</v>
      </c>
      <c r="Q3789">
        <f t="shared" si="177"/>
        <v>35.1</v>
      </c>
      <c r="R3789" s="14">
        <f t="shared" si="178"/>
        <v>42167.534791666665</v>
      </c>
      <c r="S3789" s="14">
        <f t="shared" si="179"/>
        <v>42196.165972222225</v>
      </c>
    </row>
    <row r="3790" spans="1:19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8307</v>
      </c>
      <c r="P3790" t="s">
        <v>8310</v>
      </c>
      <c r="Q3790">
        <f t="shared" si="177"/>
        <v>500</v>
      </c>
      <c r="R3790" s="14">
        <f t="shared" si="178"/>
        <v>42333.695821759262</v>
      </c>
      <c r="S3790" s="14">
        <f t="shared" si="179"/>
        <v>42361.679166666669</v>
      </c>
    </row>
    <row r="3791" spans="1:19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8307</v>
      </c>
      <c r="P3791" t="s">
        <v>8310</v>
      </c>
      <c r="Q3791">
        <f t="shared" si="177"/>
        <v>29</v>
      </c>
      <c r="R3791" s="14">
        <f t="shared" si="178"/>
        <v>42138.798819444448</v>
      </c>
      <c r="S3791" s="14">
        <f t="shared" si="179"/>
        <v>42170.798819444448</v>
      </c>
    </row>
    <row r="3792" spans="1:19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8307</v>
      </c>
      <c r="P3792" t="s">
        <v>8310</v>
      </c>
      <c r="Q3792">
        <f t="shared" si="177"/>
        <v>0</v>
      </c>
      <c r="R3792" s="14">
        <f t="shared" si="178"/>
        <v>42666.666932870372</v>
      </c>
      <c r="S3792" s="14">
        <f t="shared" si="179"/>
        <v>42696.708599537036</v>
      </c>
    </row>
    <row r="3793" spans="1:19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8307</v>
      </c>
      <c r="P3793" t="s">
        <v>8310</v>
      </c>
      <c r="Q3793">
        <f t="shared" si="177"/>
        <v>0</v>
      </c>
      <c r="R3793" s="14">
        <f t="shared" si="178"/>
        <v>41766.692037037035</v>
      </c>
      <c r="S3793" s="14">
        <f t="shared" si="179"/>
        <v>41826.692037037035</v>
      </c>
    </row>
    <row r="3794" spans="1:19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8307</v>
      </c>
      <c r="P3794" t="s">
        <v>8310</v>
      </c>
      <c r="Q3794">
        <f t="shared" si="177"/>
        <v>17.5</v>
      </c>
      <c r="R3794" s="14">
        <f t="shared" si="178"/>
        <v>42170.447013888886</v>
      </c>
      <c r="S3794" s="14">
        <f t="shared" si="179"/>
        <v>42200.447013888886</v>
      </c>
    </row>
    <row r="3795" spans="1:19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8307</v>
      </c>
      <c r="P3795" t="s">
        <v>8310</v>
      </c>
      <c r="Q3795">
        <f t="shared" si="177"/>
        <v>174</v>
      </c>
      <c r="R3795" s="14">
        <f t="shared" si="178"/>
        <v>41968.938993055555</v>
      </c>
      <c r="S3795" s="14">
        <f t="shared" si="179"/>
        <v>41989.938993055555</v>
      </c>
    </row>
    <row r="3796" spans="1:19" ht="58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8307</v>
      </c>
      <c r="P3796" t="s">
        <v>8310</v>
      </c>
      <c r="Q3796">
        <f t="shared" si="177"/>
        <v>50</v>
      </c>
      <c r="R3796" s="14">
        <f t="shared" si="178"/>
        <v>42132.58048611111</v>
      </c>
      <c r="S3796" s="14">
        <f t="shared" si="179"/>
        <v>42162.58048611111</v>
      </c>
    </row>
    <row r="3797" spans="1:19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8307</v>
      </c>
      <c r="P3797" t="s">
        <v>8310</v>
      </c>
      <c r="Q3797">
        <f t="shared" si="177"/>
        <v>5</v>
      </c>
      <c r="R3797" s="14">
        <f t="shared" si="178"/>
        <v>42201.436226851853</v>
      </c>
      <c r="S3797" s="14">
        <f t="shared" si="179"/>
        <v>42244.9375</v>
      </c>
    </row>
    <row r="3798" spans="1:19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8307</v>
      </c>
      <c r="P3798" t="s">
        <v>8310</v>
      </c>
      <c r="Q3798">
        <f t="shared" si="177"/>
        <v>1</v>
      </c>
      <c r="R3798" s="14">
        <f t="shared" si="178"/>
        <v>42689.029583333337</v>
      </c>
      <c r="S3798" s="14">
        <f t="shared" si="179"/>
        <v>42749.029583333337</v>
      </c>
    </row>
    <row r="3799" spans="1:19" ht="58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8307</v>
      </c>
      <c r="P3799" t="s">
        <v>8310</v>
      </c>
      <c r="Q3799">
        <f t="shared" si="177"/>
        <v>145.41</v>
      </c>
      <c r="R3799" s="14">
        <f t="shared" si="178"/>
        <v>42084.881539351853</v>
      </c>
      <c r="S3799" s="14">
        <f t="shared" si="179"/>
        <v>42114.881539351853</v>
      </c>
    </row>
    <row r="3800" spans="1:19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8307</v>
      </c>
      <c r="P3800" t="s">
        <v>8310</v>
      </c>
      <c r="Q3800">
        <f t="shared" si="177"/>
        <v>205</v>
      </c>
      <c r="R3800" s="14">
        <f t="shared" si="178"/>
        <v>41831.722777777781</v>
      </c>
      <c r="S3800" s="14">
        <f t="shared" si="179"/>
        <v>41861.722777777781</v>
      </c>
    </row>
    <row r="3801" spans="1:19" ht="43.5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8307</v>
      </c>
      <c r="P3801" t="s">
        <v>8310</v>
      </c>
      <c r="Q3801">
        <f t="shared" si="177"/>
        <v>100.5</v>
      </c>
      <c r="R3801" s="14">
        <f t="shared" si="178"/>
        <v>42410.93105324074</v>
      </c>
      <c r="S3801" s="14">
        <f t="shared" si="179"/>
        <v>42440.93105324074</v>
      </c>
    </row>
    <row r="3802" spans="1:19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8307</v>
      </c>
      <c r="P3802" t="s">
        <v>8310</v>
      </c>
      <c r="Q3802">
        <f t="shared" si="177"/>
        <v>55.06</v>
      </c>
      <c r="R3802" s="14">
        <f t="shared" si="178"/>
        <v>41982.737071759257</v>
      </c>
      <c r="S3802" s="14">
        <f t="shared" si="179"/>
        <v>42015.207638888889</v>
      </c>
    </row>
    <row r="3803" spans="1:19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8307</v>
      </c>
      <c r="P3803" t="s">
        <v>8310</v>
      </c>
      <c r="Q3803">
        <f t="shared" si="177"/>
        <v>47.33</v>
      </c>
      <c r="R3803" s="14">
        <f t="shared" si="178"/>
        <v>41975.676111111112</v>
      </c>
      <c r="S3803" s="14">
        <f t="shared" si="179"/>
        <v>42006.676111111112</v>
      </c>
    </row>
    <row r="3804" spans="1:19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8307</v>
      </c>
      <c r="P3804" t="s">
        <v>8310</v>
      </c>
      <c r="Q3804">
        <f t="shared" si="177"/>
        <v>0</v>
      </c>
      <c r="R3804" s="14">
        <f t="shared" si="178"/>
        <v>42269.126226851848</v>
      </c>
      <c r="S3804" s="14">
        <f t="shared" si="179"/>
        <v>42299.126226851848</v>
      </c>
    </row>
    <row r="3805" spans="1:19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8307</v>
      </c>
      <c r="P3805" t="s">
        <v>8310</v>
      </c>
      <c r="Q3805">
        <f t="shared" si="177"/>
        <v>58.95</v>
      </c>
      <c r="R3805" s="14">
        <f t="shared" si="178"/>
        <v>42403.971851851849</v>
      </c>
      <c r="S3805" s="14">
        <f t="shared" si="179"/>
        <v>42433.971851851849</v>
      </c>
    </row>
    <row r="3806" spans="1:19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8307</v>
      </c>
      <c r="P3806" t="s">
        <v>8310</v>
      </c>
      <c r="Q3806">
        <f t="shared" si="177"/>
        <v>0</v>
      </c>
      <c r="R3806" s="14">
        <f t="shared" si="178"/>
        <v>42527.00953703704</v>
      </c>
      <c r="S3806" s="14">
        <f t="shared" si="179"/>
        <v>42582.291666666672</v>
      </c>
    </row>
    <row r="3807" spans="1:19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8307</v>
      </c>
      <c r="P3807" t="s">
        <v>8310</v>
      </c>
      <c r="Q3807">
        <f t="shared" si="177"/>
        <v>1.5</v>
      </c>
      <c r="R3807" s="14">
        <f t="shared" si="178"/>
        <v>41849.887037037035</v>
      </c>
      <c r="S3807" s="14">
        <f t="shared" si="179"/>
        <v>41909.887037037035</v>
      </c>
    </row>
    <row r="3808" spans="1:19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8307</v>
      </c>
      <c r="P3808" t="s">
        <v>8310</v>
      </c>
      <c r="Q3808">
        <f t="shared" si="177"/>
        <v>5</v>
      </c>
      <c r="R3808" s="14">
        <f t="shared" si="178"/>
        <v>41799.259039351848</v>
      </c>
      <c r="S3808" s="14">
        <f t="shared" si="179"/>
        <v>41819.259039351848</v>
      </c>
    </row>
    <row r="3809" spans="1:19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8307</v>
      </c>
      <c r="P3809" t="s">
        <v>8310</v>
      </c>
      <c r="Q3809">
        <f t="shared" si="177"/>
        <v>50.56</v>
      </c>
      <c r="R3809" s="14">
        <f t="shared" si="178"/>
        <v>42090.909016203703</v>
      </c>
      <c r="S3809" s="14">
        <f t="shared" si="179"/>
        <v>42097.909016203703</v>
      </c>
    </row>
    <row r="3810" spans="1:19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8307</v>
      </c>
      <c r="P3810" t="s">
        <v>8308</v>
      </c>
      <c r="Q3810">
        <f t="shared" si="177"/>
        <v>41.67</v>
      </c>
      <c r="R3810" s="14">
        <f t="shared" si="178"/>
        <v>42059.453923611116</v>
      </c>
      <c r="S3810" s="14">
        <f t="shared" si="179"/>
        <v>42119.412256944444</v>
      </c>
    </row>
    <row r="3811" spans="1:19" ht="58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8307</v>
      </c>
      <c r="P3811" t="s">
        <v>8308</v>
      </c>
      <c r="Q3811">
        <f t="shared" si="177"/>
        <v>53.29</v>
      </c>
      <c r="R3811" s="14">
        <f t="shared" si="178"/>
        <v>41800.526701388888</v>
      </c>
      <c r="S3811" s="14">
        <f t="shared" si="179"/>
        <v>41850.958333333336</v>
      </c>
    </row>
    <row r="3812" spans="1:19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8307</v>
      </c>
      <c r="P3812" t="s">
        <v>8308</v>
      </c>
      <c r="Q3812">
        <f t="shared" si="177"/>
        <v>70.23</v>
      </c>
      <c r="R3812" s="14">
        <f t="shared" si="178"/>
        <v>42054.849050925928</v>
      </c>
      <c r="S3812" s="14">
        <f t="shared" si="179"/>
        <v>42084.807384259257</v>
      </c>
    </row>
    <row r="3813" spans="1:19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8307</v>
      </c>
      <c r="P3813" t="s">
        <v>8308</v>
      </c>
      <c r="Q3813">
        <f t="shared" si="177"/>
        <v>43.42</v>
      </c>
      <c r="R3813" s="14">
        <f t="shared" si="178"/>
        <v>42487.62700231481</v>
      </c>
      <c r="S3813" s="14">
        <f t="shared" si="179"/>
        <v>42521.458333333328</v>
      </c>
    </row>
    <row r="3814" spans="1:19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8307</v>
      </c>
      <c r="P3814" t="s">
        <v>8308</v>
      </c>
      <c r="Q3814">
        <f t="shared" si="177"/>
        <v>199.18</v>
      </c>
      <c r="R3814" s="14">
        <f t="shared" si="178"/>
        <v>42109.751250000001</v>
      </c>
      <c r="S3814" s="14">
        <f t="shared" si="179"/>
        <v>42156.165972222225</v>
      </c>
    </row>
    <row r="3815" spans="1:19" ht="58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8307</v>
      </c>
      <c r="P3815" t="s">
        <v>8308</v>
      </c>
      <c r="Q3815">
        <f t="shared" si="177"/>
        <v>78.52</v>
      </c>
      <c r="R3815" s="14">
        <f t="shared" si="178"/>
        <v>42497.275706018518</v>
      </c>
      <c r="S3815" s="14">
        <f t="shared" si="179"/>
        <v>42535.904861111107</v>
      </c>
    </row>
    <row r="3816" spans="1:19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8307</v>
      </c>
      <c r="P3816" t="s">
        <v>8308</v>
      </c>
      <c r="Q3816">
        <f t="shared" si="177"/>
        <v>61.82</v>
      </c>
      <c r="R3816" s="14">
        <f t="shared" si="178"/>
        <v>42058.904074074075</v>
      </c>
      <c r="S3816" s="14">
        <f t="shared" si="179"/>
        <v>42095.165972222225</v>
      </c>
    </row>
    <row r="3817" spans="1:19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8307</v>
      </c>
      <c r="P3817" t="s">
        <v>8308</v>
      </c>
      <c r="Q3817">
        <f t="shared" si="177"/>
        <v>50</v>
      </c>
      <c r="R3817" s="14">
        <f t="shared" si="178"/>
        <v>42207.259918981479</v>
      </c>
      <c r="S3817" s="14">
        <f t="shared" si="179"/>
        <v>42236.958333333328</v>
      </c>
    </row>
    <row r="3818" spans="1:19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8307</v>
      </c>
      <c r="P3818" t="s">
        <v>8308</v>
      </c>
      <c r="Q3818">
        <f t="shared" si="177"/>
        <v>48.34</v>
      </c>
      <c r="R3818" s="14">
        <f t="shared" si="178"/>
        <v>41807.690081018518</v>
      </c>
      <c r="S3818" s="14">
        <f t="shared" si="179"/>
        <v>41837.690081018518</v>
      </c>
    </row>
    <row r="3819" spans="1:19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8307</v>
      </c>
      <c r="P3819" t="s">
        <v>8308</v>
      </c>
      <c r="Q3819">
        <f t="shared" si="177"/>
        <v>107.25</v>
      </c>
      <c r="R3819" s="14">
        <f t="shared" si="178"/>
        <v>42284.69694444444</v>
      </c>
      <c r="S3819" s="14">
        <f t="shared" si="179"/>
        <v>42301.165972222225</v>
      </c>
    </row>
    <row r="3820" spans="1:19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8307</v>
      </c>
      <c r="P3820" t="s">
        <v>8308</v>
      </c>
      <c r="Q3820">
        <f t="shared" si="177"/>
        <v>57</v>
      </c>
      <c r="R3820" s="14">
        <f t="shared" si="178"/>
        <v>42045.84238425926</v>
      </c>
      <c r="S3820" s="14">
        <f t="shared" si="179"/>
        <v>42075.800717592589</v>
      </c>
    </row>
    <row r="3821" spans="1:19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8307</v>
      </c>
      <c r="P3821" t="s">
        <v>8308</v>
      </c>
      <c r="Q3821">
        <f t="shared" si="177"/>
        <v>40.92</v>
      </c>
      <c r="R3821" s="14">
        <f t="shared" si="178"/>
        <v>42184.209537037037</v>
      </c>
      <c r="S3821" s="14">
        <f t="shared" si="179"/>
        <v>42202.876388888893</v>
      </c>
    </row>
    <row r="3822" spans="1:19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8307</v>
      </c>
      <c r="P3822" t="s">
        <v>8308</v>
      </c>
      <c r="Q3822">
        <f t="shared" si="177"/>
        <v>21.5</v>
      </c>
      <c r="R3822" s="14">
        <f t="shared" si="178"/>
        <v>42160.651817129634</v>
      </c>
      <c r="S3822" s="14">
        <f t="shared" si="179"/>
        <v>42190.651817129634</v>
      </c>
    </row>
    <row r="3823" spans="1:19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8307</v>
      </c>
      <c r="P3823" t="s">
        <v>8308</v>
      </c>
      <c r="Q3823">
        <f t="shared" si="177"/>
        <v>79.540000000000006</v>
      </c>
      <c r="R3823" s="14">
        <f t="shared" si="178"/>
        <v>42341.180636574078</v>
      </c>
      <c r="S3823" s="14">
        <f t="shared" si="179"/>
        <v>42373.180636574078</v>
      </c>
    </row>
    <row r="3824" spans="1:19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8307</v>
      </c>
      <c r="P3824" t="s">
        <v>8308</v>
      </c>
      <c r="Q3824">
        <f t="shared" si="177"/>
        <v>72.38</v>
      </c>
      <c r="R3824" s="14">
        <f t="shared" si="178"/>
        <v>42329.838159722218</v>
      </c>
      <c r="S3824" s="14">
        <f t="shared" si="179"/>
        <v>42388.957638888889</v>
      </c>
    </row>
    <row r="3825" spans="1:19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8307</v>
      </c>
      <c r="P3825" t="s">
        <v>8308</v>
      </c>
      <c r="Q3825">
        <f t="shared" si="177"/>
        <v>64.63</v>
      </c>
      <c r="R3825" s="14">
        <f t="shared" si="178"/>
        <v>42170.910231481481</v>
      </c>
      <c r="S3825" s="14">
        <f t="shared" si="179"/>
        <v>42205.165972222225</v>
      </c>
    </row>
    <row r="3826" spans="1:19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8307</v>
      </c>
      <c r="P3826" t="s">
        <v>8308</v>
      </c>
      <c r="Q3826">
        <f t="shared" si="177"/>
        <v>38.57</v>
      </c>
      <c r="R3826" s="14">
        <f t="shared" si="178"/>
        <v>42571.626192129625</v>
      </c>
      <c r="S3826" s="14">
        <f t="shared" si="179"/>
        <v>42583.570138888885</v>
      </c>
    </row>
    <row r="3827" spans="1:19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8307</v>
      </c>
      <c r="P3827" t="s">
        <v>8308</v>
      </c>
      <c r="Q3827">
        <f t="shared" si="177"/>
        <v>107.57</v>
      </c>
      <c r="R3827" s="14">
        <f t="shared" si="178"/>
        <v>42151.069606481484</v>
      </c>
      <c r="S3827" s="14">
        <f t="shared" si="179"/>
        <v>42172.069606481484</v>
      </c>
    </row>
    <row r="3828" spans="1:19" ht="43.5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8307</v>
      </c>
      <c r="P3828" t="s">
        <v>8308</v>
      </c>
      <c r="Q3828">
        <f t="shared" si="177"/>
        <v>27.5</v>
      </c>
      <c r="R3828" s="14">
        <f t="shared" si="178"/>
        <v>42101.423541666663</v>
      </c>
      <c r="S3828" s="14">
        <f t="shared" si="179"/>
        <v>42131.423541666663</v>
      </c>
    </row>
    <row r="3829" spans="1:19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8307</v>
      </c>
      <c r="P3829" t="s">
        <v>8308</v>
      </c>
      <c r="Q3829">
        <f t="shared" si="177"/>
        <v>70.459999999999994</v>
      </c>
      <c r="R3829" s="14">
        <f t="shared" si="178"/>
        <v>42034.928252314814</v>
      </c>
      <c r="S3829" s="14">
        <f t="shared" si="179"/>
        <v>42090</v>
      </c>
    </row>
    <row r="3830" spans="1:19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8307</v>
      </c>
      <c r="P3830" t="s">
        <v>8308</v>
      </c>
      <c r="Q3830">
        <f t="shared" si="177"/>
        <v>178.57</v>
      </c>
      <c r="R3830" s="14">
        <f t="shared" si="178"/>
        <v>41944.527627314819</v>
      </c>
      <c r="S3830" s="14">
        <f t="shared" si="179"/>
        <v>42004.569293981483</v>
      </c>
    </row>
    <row r="3831" spans="1:19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8307</v>
      </c>
      <c r="P3831" t="s">
        <v>8308</v>
      </c>
      <c r="Q3831">
        <f t="shared" si="177"/>
        <v>62.63</v>
      </c>
      <c r="R3831" s="14">
        <f t="shared" si="178"/>
        <v>42593.865405092598</v>
      </c>
      <c r="S3831" s="14">
        <f t="shared" si="179"/>
        <v>42613.865405092598</v>
      </c>
    </row>
    <row r="3832" spans="1:19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8307</v>
      </c>
      <c r="P3832" t="s">
        <v>8308</v>
      </c>
      <c r="Q3832">
        <f t="shared" si="177"/>
        <v>75</v>
      </c>
      <c r="R3832" s="14">
        <f t="shared" si="178"/>
        <v>42503.740868055553</v>
      </c>
      <c r="S3832" s="14">
        <f t="shared" si="179"/>
        <v>42517.740868055553</v>
      </c>
    </row>
    <row r="3833" spans="1:19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8307</v>
      </c>
      <c r="P3833" t="s">
        <v>8308</v>
      </c>
      <c r="Q3833">
        <f t="shared" si="177"/>
        <v>58.9</v>
      </c>
      <c r="R3833" s="14">
        <f t="shared" si="178"/>
        <v>41927.848900462966</v>
      </c>
      <c r="S3833" s="14">
        <f t="shared" si="179"/>
        <v>41948.890567129631</v>
      </c>
    </row>
    <row r="3834" spans="1:19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8307</v>
      </c>
      <c r="P3834" t="s">
        <v>8308</v>
      </c>
      <c r="Q3834">
        <f t="shared" si="177"/>
        <v>139.56</v>
      </c>
      <c r="R3834" s="14">
        <f t="shared" si="178"/>
        <v>42375.114988425921</v>
      </c>
      <c r="S3834" s="14">
        <f t="shared" si="179"/>
        <v>42420.114988425921</v>
      </c>
    </row>
    <row r="3835" spans="1:19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8307</v>
      </c>
      <c r="P3835" t="s">
        <v>8308</v>
      </c>
      <c r="Q3835">
        <f t="shared" si="177"/>
        <v>70</v>
      </c>
      <c r="R3835" s="14">
        <f t="shared" si="178"/>
        <v>41963.872361111105</v>
      </c>
      <c r="S3835" s="14">
        <f t="shared" si="179"/>
        <v>41974.797916666663</v>
      </c>
    </row>
    <row r="3836" spans="1:19" ht="58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8307</v>
      </c>
      <c r="P3836" t="s">
        <v>8308</v>
      </c>
      <c r="Q3836">
        <f t="shared" si="177"/>
        <v>57.39</v>
      </c>
      <c r="R3836" s="14">
        <f t="shared" si="178"/>
        <v>42143.445219907408</v>
      </c>
      <c r="S3836" s="14">
        <f t="shared" si="179"/>
        <v>42173.445219907408</v>
      </c>
    </row>
    <row r="3837" spans="1:19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8307</v>
      </c>
      <c r="P3837" t="s">
        <v>8308</v>
      </c>
      <c r="Q3837">
        <f t="shared" si="177"/>
        <v>40</v>
      </c>
      <c r="R3837" s="14">
        <f t="shared" si="178"/>
        <v>42460.94222222222</v>
      </c>
      <c r="S3837" s="14">
        <f t="shared" si="179"/>
        <v>42481.94222222222</v>
      </c>
    </row>
    <row r="3838" spans="1:19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8307</v>
      </c>
      <c r="P3838" t="s">
        <v>8308</v>
      </c>
      <c r="Q3838">
        <f t="shared" si="177"/>
        <v>64.290000000000006</v>
      </c>
      <c r="R3838" s="14">
        <f t="shared" si="178"/>
        <v>42553.926527777774</v>
      </c>
      <c r="S3838" s="14">
        <f t="shared" si="179"/>
        <v>42585.172916666663</v>
      </c>
    </row>
    <row r="3839" spans="1:19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8307</v>
      </c>
      <c r="P3839" t="s">
        <v>8308</v>
      </c>
      <c r="Q3839">
        <f t="shared" si="177"/>
        <v>120.12</v>
      </c>
      <c r="R3839" s="14">
        <f t="shared" si="178"/>
        <v>42152.765717592592</v>
      </c>
      <c r="S3839" s="14">
        <f t="shared" si="179"/>
        <v>42188.765717592592</v>
      </c>
    </row>
    <row r="3840" spans="1:19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8307</v>
      </c>
      <c r="P3840" t="s">
        <v>8308</v>
      </c>
      <c r="Q3840">
        <f t="shared" si="177"/>
        <v>1008.24</v>
      </c>
      <c r="R3840" s="14">
        <f t="shared" si="178"/>
        <v>42116.710752314815</v>
      </c>
      <c r="S3840" s="14">
        <f t="shared" si="179"/>
        <v>42146.710752314815</v>
      </c>
    </row>
    <row r="3841" spans="1:19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8307</v>
      </c>
      <c r="P3841" t="s">
        <v>8308</v>
      </c>
      <c r="Q3841">
        <f t="shared" si="177"/>
        <v>63.28</v>
      </c>
      <c r="R3841" s="14">
        <f t="shared" si="178"/>
        <v>42155.142638888887</v>
      </c>
      <c r="S3841" s="14">
        <f t="shared" si="179"/>
        <v>42215.142638888887</v>
      </c>
    </row>
    <row r="3842" spans="1:19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8307</v>
      </c>
      <c r="P3842" t="s">
        <v>8308</v>
      </c>
      <c r="Q3842">
        <f t="shared" si="177"/>
        <v>21.67</v>
      </c>
      <c r="R3842" s="14">
        <f t="shared" si="178"/>
        <v>42432.701724537037</v>
      </c>
      <c r="S3842" s="14">
        <f t="shared" si="179"/>
        <v>42457.660057870366</v>
      </c>
    </row>
    <row r="3843" spans="1:19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8307</v>
      </c>
      <c r="P3843" t="s">
        <v>8308</v>
      </c>
      <c r="Q3843">
        <f t="shared" ref="Q3843:Q3906" si="180">IFERROR(ROUND(E3843/L3843,2),0)</f>
        <v>25.65</v>
      </c>
      <c r="R3843" s="14">
        <f t="shared" ref="R3843:R3906" si="181">(((J3843/60)/60)/24)+DATE(1970,1,1)</f>
        <v>41780.785729166666</v>
      </c>
      <c r="S3843" s="14">
        <f t="shared" ref="S3843:S3906" si="182">(((I3843/60)/60)/24)+DATE(1970,1,1)</f>
        <v>41840.785729166666</v>
      </c>
    </row>
    <row r="3844" spans="1:19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8307</v>
      </c>
      <c r="P3844" t="s">
        <v>8308</v>
      </c>
      <c r="Q3844">
        <f t="shared" si="180"/>
        <v>47.7</v>
      </c>
      <c r="R3844" s="14">
        <f t="shared" si="181"/>
        <v>41740.493657407409</v>
      </c>
      <c r="S3844" s="14">
        <f t="shared" si="182"/>
        <v>41770.493657407409</v>
      </c>
    </row>
    <row r="3845" spans="1:19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8307</v>
      </c>
      <c r="P3845" t="s">
        <v>8308</v>
      </c>
      <c r="Q3845">
        <f t="shared" si="180"/>
        <v>56.05</v>
      </c>
      <c r="R3845" s="14">
        <f t="shared" si="181"/>
        <v>41766.072500000002</v>
      </c>
      <c r="S3845" s="14">
        <f t="shared" si="182"/>
        <v>41791.072500000002</v>
      </c>
    </row>
    <row r="3846" spans="1:19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8307</v>
      </c>
      <c r="P3846" t="s">
        <v>8308</v>
      </c>
      <c r="Q3846">
        <f t="shared" si="180"/>
        <v>81.319999999999993</v>
      </c>
      <c r="R3846" s="14">
        <f t="shared" si="181"/>
        <v>41766.617291666669</v>
      </c>
      <c r="S3846" s="14">
        <f t="shared" si="182"/>
        <v>41793.290972222225</v>
      </c>
    </row>
    <row r="3847" spans="1:19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8307</v>
      </c>
      <c r="P3847" t="s">
        <v>8308</v>
      </c>
      <c r="Q3847">
        <f t="shared" si="180"/>
        <v>70.17</v>
      </c>
      <c r="R3847" s="14">
        <f t="shared" si="181"/>
        <v>42248.627013888887</v>
      </c>
      <c r="S3847" s="14">
        <f t="shared" si="182"/>
        <v>42278.627013888887</v>
      </c>
    </row>
    <row r="3848" spans="1:19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8307</v>
      </c>
      <c r="P3848" t="s">
        <v>8308</v>
      </c>
      <c r="Q3848">
        <f t="shared" si="180"/>
        <v>23.63</v>
      </c>
      <c r="R3848" s="14">
        <f t="shared" si="181"/>
        <v>41885.221550925926</v>
      </c>
      <c r="S3848" s="14">
        <f t="shared" si="182"/>
        <v>41916.290972222225</v>
      </c>
    </row>
    <row r="3849" spans="1:19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8307</v>
      </c>
      <c r="P3849" t="s">
        <v>8308</v>
      </c>
      <c r="Q3849">
        <f t="shared" si="180"/>
        <v>188.56</v>
      </c>
      <c r="R3849" s="14">
        <f t="shared" si="181"/>
        <v>42159.224432870367</v>
      </c>
      <c r="S3849" s="14">
        <f t="shared" si="182"/>
        <v>42204.224432870367</v>
      </c>
    </row>
    <row r="3850" spans="1:19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8307</v>
      </c>
      <c r="P3850" t="s">
        <v>8308</v>
      </c>
      <c r="Q3850">
        <f t="shared" si="180"/>
        <v>49.51</v>
      </c>
      <c r="R3850" s="14">
        <f t="shared" si="181"/>
        <v>42265.817002314812</v>
      </c>
      <c r="S3850" s="14">
        <f t="shared" si="182"/>
        <v>42295.817002314812</v>
      </c>
    </row>
    <row r="3851" spans="1:19" ht="58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8307</v>
      </c>
      <c r="P3851" t="s">
        <v>8308</v>
      </c>
      <c r="Q3851">
        <f t="shared" si="180"/>
        <v>75.459999999999994</v>
      </c>
      <c r="R3851" s="14">
        <f t="shared" si="181"/>
        <v>42136.767175925925</v>
      </c>
      <c r="S3851" s="14">
        <f t="shared" si="182"/>
        <v>42166.767175925925</v>
      </c>
    </row>
    <row r="3852" spans="1:19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8307</v>
      </c>
      <c r="P3852" t="s">
        <v>8308</v>
      </c>
      <c r="Q3852">
        <f t="shared" si="180"/>
        <v>9.5</v>
      </c>
      <c r="R3852" s="14">
        <f t="shared" si="181"/>
        <v>41975.124340277776</v>
      </c>
      <c r="S3852" s="14">
        <f t="shared" si="182"/>
        <v>42005.124340277776</v>
      </c>
    </row>
    <row r="3853" spans="1:19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8307</v>
      </c>
      <c r="P3853" t="s">
        <v>8308</v>
      </c>
      <c r="Q3853">
        <f t="shared" si="180"/>
        <v>35.5</v>
      </c>
      <c r="R3853" s="14">
        <f t="shared" si="181"/>
        <v>42172.439571759256</v>
      </c>
      <c r="S3853" s="14">
        <f t="shared" si="182"/>
        <v>42202.439571759256</v>
      </c>
    </row>
    <row r="3854" spans="1:19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8307</v>
      </c>
      <c r="P3854" t="s">
        <v>8308</v>
      </c>
      <c r="Q3854">
        <f t="shared" si="180"/>
        <v>10</v>
      </c>
      <c r="R3854" s="14">
        <f t="shared" si="181"/>
        <v>42065.190694444449</v>
      </c>
      <c r="S3854" s="14">
        <f t="shared" si="182"/>
        <v>42090.149027777778</v>
      </c>
    </row>
    <row r="3855" spans="1:19" ht="43.5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8307</v>
      </c>
      <c r="P3855" t="s">
        <v>8308</v>
      </c>
      <c r="Q3855">
        <f t="shared" si="180"/>
        <v>13</v>
      </c>
      <c r="R3855" s="14">
        <f t="shared" si="181"/>
        <v>41848.84002314815</v>
      </c>
      <c r="S3855" s="14">
        <f t="shared" si="182"/>
        <v>41883.84002314815</v>
      </c>
    </row>
    <row r="3856" spans="1:19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8307</v>
      </c>
      <c r="P3856" t="s">
        <v>8308</v>
      </c>
      <c r="Q3856">
        <f t="shared" si="180"/>
        <v>89.4</v>
      </c>
      <c r="R3856" s="14">
        <f t="shared" si="181"/>
        <v>42103.884930555556</v>
      </c>
      <c r="S3856" s="14">
        <f t="shared" si="182"/>
        <v>42133.884930555556</v>
      </c>
    </row>
    <row r="3857" spans="1:19" ht="58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8307</v>
      </c>
      <c r="P3857" t="s">
        <v>8308</v>
      </c>
      <c r="Q3857">
        <f t="shared" si="180"/>
        <v>25</v>
      </c>
      <c r="R3857" s="14">
        <f t="shared" si="181"/>
        <v>42059.970729166671</v>
      </c>
      <c r="S3857" s="14">
        <f t="shared" si="182"/>
        <v>42089.929062499999</v>
      </c>
    </row>
    <row r="3858" spans="1:19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8307</v>
      </c>
      <c r="P3858" t="s">
        <v>8308</v>
      </c>
      <c r="Q3858">
        <f t="shared" si="180"/>
        <v>1</v>
      </c>
      <c r="R3858" s="14">
        <f t="shared" si="181"/>
        <v>42041.743090277778</v>
      </c>
      <c r="S3858" s="14">
        <f t="shared" si="182"/>
        <v>42071.701423611114</v>
      </c>
    </row>
    <row r="3859" spans="1:19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8307</v>
      </c>
      <c r="P3859" t="s">
        <v>8308</v>
      </c>
      <c r="Q3859">
        <f t="shared" si="180"/>
        <v>65</v>
      </c>
      <c r="R3859" s="14">
        <f t="shared" si="181"/>
        <v>41829.73715277778</v>
      </c>
      <c r="S3859" s="14">
        <f t="shared" si="182"/>
        <v>41852.716666666667</v>
      </c>
    </row>
    <row r="3860" spans="1:19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8307</v>
      </c>
      <c r="P3860" t="s">
        <v>8308</v>
      </c>
      <c r="Q3860">
        <f t="shared" si="180"/>
        <v>10</v>
      </c>
      <c r="R3860" s="14">
        <f t="shared" si="181"/>
        <v>42128.431064814817</v>
      </c>
      <c r="S3860" s="14">
        <f t="shared" si="182"/>
        <v>42146.875</v>
      </c>
    </row>
    <row r="3861" spans="1:19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8307</v>
      </c>
      <c r="P3861" t="s">
        <v>8308</v>
      </c>
      <c r="Q3861">
        <f t="shared" si="180"/>
        <v>1</v>
      </c>
      <c r="R3861" s="14">
        <f t="shared" si="181"/>
        <v>41789.893599537041</v>
      </c>
      <c r="S3861" s="14">
        <f t="shared" si="182"/>
        <v>41815.875</v>
      </c>
    </row>
    <row r="3862" spans="1:19" ht="58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8307</v>
      </c>
      <c r="P3862" t="s">
        <v>8308</v>
      </c>
      <c r="Q3862">
        <f t="shared" si="180"/>
        <v>81.540000000000006</v>
      </c>
      <c r="R3862" s="14">
        <f t="shared" si="181"/>
        <v>41833.660995370366</v>
      </c>
      <c r="S3862" s="14">
        <f t="shared" si="182"/>
        <v>41863.660995370366</v>
      </c>
    </row>
    <row r="3863" spans="1:19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8307</v>
      </c>
      <c r="P3863" t="s">
        <v>8308</v>
      </c>
      <c r="Q3863">
        <f t="shared" si="180"/>
        <v>100</v>
      </c>
      <c r="R3863" s="14">
        <f t="shared" si="181"/>
        <v>41914.590011574073</v>
      </c>
      <c r="S3863" s="14">
        <f t="shared" si="182"/>
        <v>41955.907638888893</v>
      </c>
    </row>
    <row r="3864" spans="1:19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8307</v>
      </c>
      <c r="P3864" t="s">
        <v>8308</v>
      </c>
      <c r="Q3864">
        <f t="shared" si="180"/>
        <v>1</v>
      </c>
      <c r="R3864" s="14">
        <f t="shared" si="181"/>
        <v>42611.261064814811</v>
      </c>
      <c r="S3864" s="14">
        <f t="shared" si="182"/>
        <v>42625.707638888889</v>
      </c>
    </row>
    <row r="3865" spans="1:19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8307</v>
      </c>
      <c r="P3865" t="s">
        <v>8308</v>
      </c>
      <c r="Q3865">
        <f t="shared" si="180"/>
        <v>0</v>
      </c>
      <c r="R3865" s="14">
        <f t="shared" si="181"/>
        <v>42253.633159722223</v>
      </c>
      <c r="S3865" s="14">
        <f t="shared" si="182"/>
        <v>42313.674826388888</v>
      </c>
    </row>
    <row r="3866" spans="1:19" ht="58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8307</v>
      </c>
      <c r="P3866" t="s">
        <v>8308</v>
      </c>
      <c r="Q3866">
        <f t="shared" si="180"/>
        <v>20</v>
      </c>
      <c r="R3866" s="14">
        <f t="shared" si="181"/>
        <v>42295.891828703709</v>
      </c>
      <c r="S3866" s="14">
        <f t="shared" si="182"/>
        <v>42325.933495370366</v>
      </c>
    </row>
    <row r="3867" spans="1:19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8307</v>
      </c>
      <c r="P3867" t="s">
        <v>8308</v>
      </c>
      <c r="Q3867">
        <f t="shared" si="180"/>
        <v>46.43</v>
      </c>
      <c r="R3867" s="14">
        <f t="shared" si="181"/>
        <v>41841.651597222226</v>
      </c>
      <c r="S3867" s="14">
        <f t="shared" si="182"/>
        <v>41881.229166666664</v>
      </c>
    </row>
    <row r="3868" spans="1:19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8307</v>
      </c>
      <c r="P3868" t="s">
        <v>8308</v>
      </c>
      <c r="Q3868">
        <f t="shared" si="180"/>
        <v>5.5</v>
      </c>
      <c r="R3868" s="14">
        <f t="shared" si="181"/>
        <v>42402.947002314817</v>
      </c>
      <c r="S3868" s="14">
        <f t="shared" si="182"/>
        <v>42452.145138888889</v>
      </c>
    </row>
    <row r="3869" spans="1:19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8307</v>
      </c>
      <c r="P3869" t="s">
        <v>8308</v>
      </c>
      <c r="Q3869">
        <f t="shared" si="180"/>
        <v>50.2</v>
      </c>
      <c r="R3869" s="14">
        <f t="shared" si="181"/>
        <v>42509.814108796301</v>
      </c>
      <c r="S3869" s="14">
        <f t="shared" si="182"/>
        <v>42539.814108796301</v>
      </c>
    </row>
    <row r="3870" spans="1:19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8307</v>
      </c>
      <c r="P3870" t="s">
        <v>8310</v>
      </c>
      <c r="Q3870">
        <f t="shared" si="180"/>
        <v>10</v>
      </c>
      <c r="R3870" s="14">
        <f t="shared" si="181"/>
        <v>41865.659780092588</v>
      </c>
      <c r="S3870" s="14">
        <f t="shared" si="182"/>
        <v>41890.659780092588</v>
      </c>
    </row>
    <row r="3871" spans="1:19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8307</v>
      </c>
      <c r="P3871" t="s">
        <v>8310</v>
      </c>
      <c r="Q3871">
        <f t="shared" si="180"/>
        <v>30.13</v>
      </c>
      <c r="R3871" s="14">
        <f t="shared" si="181"/>
        <v>42047.724444444444</v>
      </c>
      <c r="S3871" s="14">
        <f t="shared" si="182"/>
        <v>42077.132638888885</v>
      </c>
    </row>
    <row r="3872" spans="1:19" ht="58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8307</v>
      </c>
      <c r="P3872" t="s">
        <v>8310</v>
      </c>
      <c r="Q3872">
        <f t="shared" si="180"/>
        <v>150</v>
      </c>
      <c r="R3872" s="14">
        <f t="shared" si="181"/>
        <v>41793.17219907407</v>
      </c>
      <c r="S3872" s="14">
        <f t="shared" si="182"/>
        <v>41823.17219907407</v>
      </c>
    </row>
    <row r="3873" spans="1:19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8307</v>
      </c>
      <c r="P3873" t="s">
        <v>8310</v>
      </c>
      <c r="Q3873">
        <f t="shared" si="180"/>
        <v>13.33</v>
      </c>
      <c r="R3873" s="14">
        <f t="shared" si="181"/>
        <v>42763.780671296292</v>
      </c>
      <c r="S3873" s="14">
        <f t="shared" si="182"/>
        <v>42823.739004629635</v>
      </c>
    </row>
    <row r="3874" spans="1:19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8307</v>
      </c>
      <c r="P3874" t="s">
        <v>8310</v>
      </c>
      <c r="Q3874">
        <f t="shared" si="180"/>
        <v>0</v>
      </c>
      <c r="R3874" s="14">
        <f t="shared" si="181"/>
        <v>42180.145787037036</v>
      </c>
      <c r="S3874" s="14">
        <f t="shared" si="182"/>
        <v>42230.145787037036</v>
      </c>
    </row>
    <row r="3875" spans="1:19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8307</v>
      </c>
      <c r="P3875" t="s">
        <v>8310</v>
      </c>
      <c r="Q3875">
        <f t="shared" si="180"/>
        <v>0</v>
      </c>
      <c r="R3875" s="14">
        <f t="shared" si="181"/>
        <v>42255.696006944447</v>
      </c>
      <c r="S3875" s="14">
        <f t="shared" si="182"/>
        <v>42285.696006944447</v>
      </c>
    </row>
    <row r="3876" spans="1:19" ht="58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8307</v>
      </c>
      <c r="P3876" t="s">
        <v>8310</v>
      </c>
      <c r="Q3876">
        <f t="shared" si="180"/>
        <v>0</v>
      </c>
      <c r="R3876" s="14">
        <f t="shared" si="181"/>
        <v>42007.016458333332</v>
      </c>
      <c r="S3876" s="14">
        <f t="shared" si="182"/>
        <v>42028.041666666672</v>
      </c>
    </row>
    <row r="3877" spans="1:19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8307</v>
      </c>
      <c r="P3877" t="s">
        <v>8310</v>
      </c>
      <c r="Q3877">
        <f t="shared" si="180"/>
        <v>0</v>
      </c>
      <c r="R3877" s="14">
        <f t="shared" si="181"/>
        <v>42615.346817129626</v>
      </c>
      <c r="S3877" s="14">
        <f t="shared" si="182"/>
        <v>42616.416666666672</v>
      </c>
    </row>
    <row r="3878" spans="1:19" ht="58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8307</v>
      </c>
      <c r="P3878" t="s">
        <v>8310</v>
      </c>
      <c r="Q3878">
        <f t="shared" si="180"/>
        <v>44.76</v>
      </c>
      <c r="R3878" s="14">
        <f t="shared" si="181"/>
        <v>42372.624166666668</v>
      </c>
      <c r="S3878" s="14">
        <f t="shared" si="182"/>
        <v>42402.624166666668</v>
      </c>
    </row>
    <row r="3879" spans="1:19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8307</v>
      </c>
      <c r="P3879" t="s">
        <v>8310</v>
      </c>
      <c r="Q3879">
        <f t="shared" si="180"/>
        <v>88.64</v>
      </c>
      <c r="R3879" s="14">
        <f t="shared" si="181"/>
        <v>42682.67768518519</v>
      </c>
      <c r="S3879" s="14">
        <f t="shared" si="182"/>
        <v>42712.67768518519</v>
      </c>
    </row>
    <row r="3880" spans="1:19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8307</v>
      </c>
      <c r="P3880" t="s">
        <v>8310</v>
      </c>
      <c r="Q3880">
        <f t="shared" si="180"/>
        <v>10</v>
      </c>
      <c r="R3880" s="14">
        <f t="shared" si="181"/>
        <v>42154.818819444445</v>
      </c>
      <c r="S3880" s="14">
        <f t="shared" si="182"/>
        <v>42185.165972222225</v>
      </c>
    </row>
    <row r="3881" spans="1:19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8307</v>
      </c>
      <c r="P3881" t="s">
        <v>8310</v>
      </c>
      <c r="Q3881">
        <f t="shared" si="180"/>
        <v>0</v>
      </c>
      <c r="R3881" s="14">
        <f t="shared" si="181"/>
        <v>41999.861064814817</v>
      </c>
      <c r="S3881" s="14">
        <f t="shared" si="182"/>
        <v>42029.861064814817</v>
      </c>
    </row>
    <row r="3882" spans="1:19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8307</v>
      </c>
      <c r="P3882" t="s">
        <v>8310</v>
      </c>
      <c r="Q3882">
        <f t="shared" si="180"/>
        <v>57.65</v>
      </c>
      <c r="R3882" s="14">
        <f t="shared" si="181"/>
        <v>41815.815046296295</v>
      </c>
      <c r="S3882" s="14">
        <f t="shared" si="182"/>
        <v>41850.958333333336</v>
      </c>
    </row>
    <row r="3883" spans="1:19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8307</v>
      </c>
      <c r="P3883" t="s">
        <v>8310</v>
      </c>
      <c r="Q3883">
        <f t="shared" si="180"/>
        <v>25</v>
      </c>
      <c r="R3883" s="14">
        <f t="shared" si="181"/>
        <v>42756.018506944441</v>
      </c>
      <c r="S3883" s="14">
        <f t="shared" si="182"/>
        <v>42786.018506944441</v>
      </c>
    </row>
    <row r="3884" spans="1:19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8307</v>
      </c>
      <c r="P3884" t="s">
        <v>8310</v>
      </c>
      <c r="Q3884">
        <f t="shared" si="180"/>
        <v>0</v>
      </c>
      <c r="R3884" s="14">
        <f t="shared" si="181"/>
        <v>42373.983449074076</v>
      </c>
      <c r="S3884" s="14">
        <f t="shared" si="182"/>
        <v>42400.960416666669</v>
      </c>
    </row>
    <row r="3885" spans="1:19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8307</v>
      </c>
      <c r="P3885" t="s">
        <v>8310</v>
      </c>
      <c r="Q3885">
        <f t="shared" si="180"/>
        <v>0</v>
      </c>
      <c r="R3885" s="14">
        <f t="shared" si="181"/>
        <v>41854.602650462963</v>
      </c>
      <c r="S3885" s="14">
        <f t="shared" si="182"/>
        <v>41884.602650462963</v>
      </c>
    </row>
    <row r="3886" spans="1:19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8307</v>
      </c>
      <c r="P3886" t="s">
        <v>8310</v>
      </c>
      <c r="Q3886">
        <f t="shared" si="180"/>
        <v>0</v>
      </c>
      <c r="R3886" s="14">
        <f t="shared" si="181"/>
        <v>42065.791574074072</v>
      </c>
      <c r="S3886" s="14">
        <f t="shared" si="182"/>
        <v>42090.749907407408</v>
      </c>
    </row>
    <row r="3887" spans="1:19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8307</v>
      </c>
      <c r="P3887" t="s">
        <v>8310</v>
      </c>
      <c r="Q3887">
        <f t="shared" si="180"/>
        <v>0</v>
      </c>
      <c r="R3887" s="14">
        <f t="shared" si="181"/>
        <v>42469.951284722221</v>
      </c>
      <c r="S3887" s="14">
        <f t="shared" si="182"/>
        <v>42499.951284722221</v>
      </c>
    </row>
    <row r="3888" spans="1:19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8307</v>
      </c>
      <c r="P3888" t="s">
        <v>8310</v>
      </c>
      <c r="Q3888">
        <f t="shared" si="180"/>
        <v>0</v>
      </c>
      <c r="R3888" s="14">
        <f t="shared" si="181"/>
        <v>41954.228032407409</v>
      </c>
      <c r="S3888" s="14">
        <f t="shared" si="182"/>
        <v>41984.228032407409</v>
      </c>
    </row>
    <row r="3889" spans="1:19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8307</v>
      </c>
      <c r="P3889" t="s">
        <v>8310</v>
      </c>
      <c r="Q3889">
        <f t="shared" si="180"/>
        <v>17.5</v>
      </c>
      <c r="R3889" s="14">
        <f t="shared" si="181"/>
        <v>42079.857974537037</v>
      </c>
      <c r="S3889" s="14">
        <f t="shared" si="182"/>
        <v>42125.916666666672</v>
      </c>
    </row>
    <row r="3890" spans="1:19" ht="58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8307</v>
      </c>
      <c r="P3890" t="s">
        <v>8308</v>
      </c>
      <c r="Q3890">
        <f t="shared" si="180"/>
        <v>38.71</v>
      </c>
      <c r="R3890" s="14">
        <f t="shared" si="181"/>
        <v>42762.545810185184</v>
      </c>
      <c r="S3890" s="14">
        <f t="shared" si="182"/>
        <v>42792.545810185184</v>
      </c>
    </row>
    <row r="3891" spans="1:19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8307</v>
      </c>
      <c r="P3891" t="s">
        <v>8308</v>
      </c>
      <c r="Q3891">
        <f t="shared" si="180"/>
        <v>13.11</v>
      </c>
      <c r="R3891" s="14">
        <f t="shared" si="181"/>
        <v>41977.004976851851</v>
      </c>
      <c r="S3891" s="14">
        <f t="shared" si="182"/>
        <v>42008.976388888885</v>
      </c>
    </row>
    <row r="3892" spans="1:19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8307</v>
      </c>
      <c r="P3892" t="s">
        <v>8308</v>
      </c>
      <c r="Q3892">
        <f t="shared" si="180"/>
        <v>315.5</v>
      </c>
      <c r="R3892" s="14">
        <f t="shared" si="181"/>
        <v>42171.758611111116</v>
      </c>
      <c r="S3892" s="14">
        <f t="shared" si="182"/>
        <v>42231.758611111116</v>
      </c>
    </row>
    <row r="3893" spans="1:19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8307</v>
      </c>
      <c r="P3893" t="s">
        <v>8308</v>
      </c>
      <c r="Q3893">
        <f t="shared" si="180"/>
        <v>37.14</v>
      </c>
      <c r="R3893" s="14">
        <f t="shared" si="181"/>
        <v>42056.1324537037</v>
      </c>
      <c r="S3893" s="14">
        <f t="shared" si="182"/>
        <v>42086.207638888889</v>
      </c>
    </row>
    <row r="3894" spans="1:19" ht="58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8307</v>
      </c>
      <c r="P3894" t="s">
        <v>8308</v>
      </c>
      <c r="Q3894">
        <f t="shared" si="180"/>
        <v>0</v>
      </c>
      <c r="R3894" s="14">
        <f t="shared" si="181"/>
        <v>41867.652280092596</v>
      </c>
      <c r="S3894" s="14">
        <f t="shared" si="182"/>
        <v>41875.291666666664</v>
      </c>
    </row>
    <row r="3895" spans="1:19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8307</v>
      </c>
      <c r="P3895" t="s">
        <v>8308</v>
      </c>
      <c r="Q3895">
        <f t="shared" si="180"/>
        <v>128.27000000000001</v>
      </c>
      <c r="R3895" s="14">
        <f t="shared" si="181"/>
        <v>41779.657870370371</v>
      </c>
      <c r="S3895" s="14">
        <f t="shared" si="182"/>
        <v>41821.25</v>
      </c>
    </row>
    <row r="3896" spans="1:19" ht="58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8307</v>
      </c>
      <c r="P3896" t="s">
        <v>8308</v>
      </c>
      <c r="Q3896">
        <f t="shared" si="180"/>
        <v>47.27</v>
      </c>
      <c r="R3896" s="14">
        <f t="shared" si="181"/>
        <v>42679.958472222221</v>
      </c>
      <c r="S3896" s="14">
        <f t="shared" si="182"/>
        <v>42710.207638888889</v>
      </c>
    </row>
    <row r="3897" spans="1:19" ht="58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8307</v>
      </c>
      <c r="P3897" t="s">
        <v>8308</v>
      </c>
      <c r="Q3897">
        <f t="shared" si="180"/>
        <v>50</v>
      </c>
      <c r="R3897" s="14">
        <f t="shared" si="181"/>
        <v>42032.250208333338</v>
      </c>
      <c r="S3897" s="14">
        <f t="shared" si="182"/>
        <v>42063.250208333338</v>
      </c>
    </row>
    <row r="3898" spans="1:19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8307</v>
      </c>
      <c r="P3898" t="s">
        <v>8308</v>
      </c>
      <c r="Q3898">
        <f t="shared" si="180"/>
        <v>42.5</v>
      </c>
      <c r="R3898" s="14">
        <f t="shared" si="181"/>
        <v>41793.191875000004</v>
      </c>
      <c r="S3898" s="14">
        <f t="shared" si="182"/>
        <v>41807.191875000004</v>
      </c>
    </row>
    <row r="3899" spans="1:19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8307</v>
      </c>
      <c r="P3899" t="s">
        <v>8308</v>
      </c>
      <c r="Q3899">
        <f t="shared" si="180"/>
        <v>44</v>
      </c>
      <c r="R3899" s="14">
        <f t="shared" si="181"/>
        <v>41982.87364583333</v>
      </c>
      <c r="S3899" s="14">
        <f t="shared" si="182"/>
        <v>42012.87364583333</v>
      </c>
    </row>
    <row r="3900" spans="1:19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8307</v>
      </c>
      <c r="P3900" t="s">
        <v>8308</v>
      </c>
      <c r="Q3900">
        <f t="shared" si="180"/>
        <v>50.88</v>
      </c>
      <c r="R3900" s="14">
        <f t="shared" si="181"/>
        <v>42193.482291666667</v>
      </c>
      <c r="S3900" s="14">
        <f t="shared" si="182"/>
        <v>42233.666666666672</v>
      </c>
    </row>
    <row r="3901" spans="1:19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8307</v>
      </c>
      <c r="P3901" t="s">
        <v>8308</v>
      </c>
      <c r="Q3901">
        <f t="shared" si="180"/>
        <v>62.5</v>
      </c>
      <c r="R3901" s="14">
        <f t="shared" si="181"/>
        <v>41843.775011574071</v>
      </c>
      <c r="S3901" s="14">
        <f t="shared" si="182"/>
        <v>41863.775011574071</v>
      </c>
    </row>
    <row r="3902" spans="1:19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8307</v>
      </c>
      <c r="P3902" t="s">
        <v>8308</v>
      </c>
      <c r="Q3902">
        <f t="shared" si="180"/>
        <v>27</v>
      </c>
      <c r="R3902" s="14">
        <f t="shared" si="181"/>
        <v>42136.092488425929</v>
      </c>
      <c r="S3902" s="14">
        <f t="shared" si="182"/>
        <v>42166.092488425929</v>
      </c>
    </row>
    <row r="3903" spans="1:19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8307</v>
      </c>
      <c r="P3903" t="s">
        <v>8308</v>
      </c>
      <c r="Q3903">
        <f t="shared" si="180"/>
        <v>25</v>
      </c>
      <c r="R3903" s="14">
        <f t="shared" si="181"/>
        <v>42317.826377314821</v>
      </c>
      <c r="S3903" s="14">
        <f t="shared" si="182"/>
        <v>42357.826377314821</v>
      </c>
    </row>
    <row r="3904" spans="1:19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8307</v>
      </c>
      <c r="P3904" t="s">
        <v>8308</v>
      </c>
      <c r="Q3904">
        <f t="shared" si="180"/>
        <v>47.26</v>
      </c>
      <c r="R3904" s="14">
        <f t="shared" si="181"/>
        <v>42663.468078703707</v>
      </c>
      <c r="S3904" s="14">
        <f t="shared" si="182"/>
        <v>42688.509745370371</v>
      </c>
    </row>
    <row r="3905" spans="1:19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8307</v>
      </c>
      <c r="P3905" t="s">
        <v>8308</v>
      </c>
      <c r="Q3905">
        <f t="shared" si="180"/>
        <v>0</v>
      </c>
      <c r="R3905" s="14">
        <f t="shared" si="181"/>
        <v>42186.01116898148</v>
      </c>
      <c r="S3905" s="14">
        <f t="shared" si="182"/>
        <v>42230.818055555559</v>
      </c>
    </row>
    <row r="3906" spans="1:19" ht="29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8307</v>
      </c>
      <c r="P3906" t="s">
        <v>8308</v>
      </c>
      <c r="Q3906">
        <f t="shared" si="180"/>
        <v>1.5</v>
      </c>
      <c r="R3906" s="14">
        <f t="shared" si="181"/>
        <v>42095.229166666672</v>
      </c>
      <c r="S3906" s="14">
        <f t="shared" si="182"/>
        <v>42109.211111111115</v>
      </c>
    </row>
    <row r="3907" spans="1:19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8307</v>
      </c>
      <c r="P3907" t="s">
        <v>8308</v>
      </c>
      <c r="Q3907">
        <f t="shared" ref="Q3907:Q3970" si="183">IFERROR(ROUND(E3907/L3907,2),0)</f>
        <v>24.71</v>
      </c>
      <c r="R3907" s="14">
        <f t="shared" ref="R3907:R3970" si="184">(((J3907/60)/60)/24)+DATE(1970,1,1)</f>
        <v>42124.623877314814</v>
      </c>
      <c r="S3907" s="14">
        <f t="shared" ref="S3907:S3970" si="185">(((I3907/60)/60)/24)+DATE(1970,1,1)</f>
        <v>42166.958333333328</v>
      </c>
    </row>
    <row r="3908" spans="1:19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8307</v>
      </c>
      <c r="P3908" t="s">
        <v>8308</v>
      </c>
      <c r="Q3908">
        <f t="shared" si="183"/>
        <v>63.13</v>
      </c>
      <c r="R3908" s="14">
        <f t="shared" si="184"/>
        <v>42143.917743055557</v>
      </c>
      <c r="S3908" s="14">
        <f t="shared" si="185"/>
        <v>42181.559027777781</v>
      </c>
    </row>
    <row r="3909" spans="1:19" ht="43.5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8307</v>
      </c>
      <c r="P3909" t="s">
        <v>8308</v>
      </c>
      <c r="Q3909">
        <f t="shared" si="183"/>
        <v>38.25</v>
      </c>
      <c r="R3909" s="14">
        <f t="shared" si="184"/>
        <v>41906.819513888891</v>
      </c>
      <c r="S3909" s="14">
        <f t="shared" si="185"/>
        <v>41938.838888888888</v>
      </c>
    </row>
    <row r="3910" spans="1:19" ht="58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8307</v>
      </c>
      <c r="P3910" t="s">
        <v>8308</v>
      </c>
      <c r="Q3910">
        <f t="shared" si="183"/>
        <v>16.25</v>
      </c>
      <c r="R3910" s="14">
        <f t="shared" si="184"/>
        <v>41834.135370370372</v>
      </c>
      <c r="S3910" s="14">
        <f t="shared" si="185"/>
        <v>41849.135370370372</v>
      </c>
    </row>
    <row r="3911" spans="1:19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8307</v>
      </c>
      <c r="P3911" t="s">
        <v>8308</v>
      </c>
      <c r="Q3911">
        <f t="shared" si="183"/>
        <v>33.75</v>
      </c>
      <c r="R3911" s="14">
        <f t="shared" si="184"/>
        <v>41863.359282407408</v>
      </c>
      <c r="S3911" s="14">
        <f t="shared" si="185"/>
        <v>41893.359282407408</v>
      </c>
    </row>
    <row r="3912" spans="1:19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8307</v>
      </c>
      <c r="P3912" t="s">
        <v>8308</v>
      </c>
      <c r="Q3912">
        <f t="shared" si="183"/>
        <v>61.67</v>
      </c>
      <c r="R3912" s="14">
        <f t="shared" si="184"/>
        <v>42224.756909722222</v>
      </c>
      <c r="S3912" s="14">
        <f t="shared" si="185"/>
        <v>42254.756909722222</v>
      </c>
    </row>
    <row r="3913" spans="1:19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8307</v>
      </c>
      <c r="P3913" t="s">
        <v>8308</v>
      </c>
      <c r="Q3913">
        <f t="shared" si="183"/>
        <v>83.14</v>
      </c>
      <c r="R3913" s="14">
        <f t="shared" si="184"/>
        <v>41939.8122337963</v>
      </c>
      <c r="S3913" s="14">
        <f t="shared" si="185"/>
        <v>41969.853900462964</v>
      </c>
    </row>
    <row r="3914" spans="1:19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8307</v>
      </c>
      <c r="P3914" t="s">
        <v>8308</v>
      </c>
      <c r="Q3914">
        <f t="shared" si="183"/>
        <v>1</v>
      </c>
      <c r="R3914" s="14">
        <f t="shared" si="184"/>
        <v>42059.270023148143</v>
      </c>
      <c r="S3914" s="14">
        <f t="shared" si="185"/>
        <v>42119.190972222219</v>
      </c>
    </row>
    <row r="3915" spans="1:19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8307</v>
      </c>
      <c r="P3915" t="s">
        <v>8308</v>
      </c>
      <c r="Q3915">
        <f t="shared" si="183"/>
        <v>142.86000000000001</v>
      </c>
      <c r="R3915" s="14">
        <f t="shared" si="184"/>
        <v>42308.211215277777</v>
      </c>
      <c r="S3915" s="14">
        <f t="shared" si="185"/>
        <v>42338.252881944441</v>
      </c>
    </row>
    <row r="3916" spans="1:19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8307</v>
      </c>
      <c r="P3916" t="s">
        <v>8308</v>
      </c>
      <c r="Q3916">
        <f t="shared" si="183"/>
        <v>33.67</v>
      </c>
      <c r="R3916" s="14">
        <f t="shared" si="184"/>
        <v>42114.818935185183</v>
      </c>
      <c r="S3916" s="14">
        <f t="shared" si="185"/>
        <v>42134.957638888889</v>
      </c>
    </row>
    <row r="3917" spans="1:19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8307</v>
      </c>
      <c r="P3917" t="s">
        <v>8308</v>
      </c>
      <c r="Q3917">
        <f t="shared" si="183"/>
        <v>5</v>
      </c>
      <c r="R3917" s="14">
        <f t="shared" si="184"/>
        <v>42492.98505787037</v>
      </c>
      <c r="S3917" s="14">
        <f t="shared" si="185"/>
        <v>42522.98505787037</v>
      </c>
    </row>
    <row r="3918" spans="1:19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8307</v>
      </c>
      <c r="P3918" t="s">
        <v>8308</v>
      </c>
      <c r="Q3918">
        <f t="shared" si="183"/>
        <v>0</v>
      </c>
      <c r="R3918" s="14">
        <f t="shared" si="184"/>
        <v>42494.471666666665</v>
      </c>
      <c r="S3918" s="14">
        <f t="shared" si="185"/>
        <v>42524.471666666665</v>
      </c>
    </row>
    <row r="3919" spans="1:19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8307</v>
      </c>
      <c r="P3919" t="s">
        <v>8308</v>
      </c>
      <c r="Q3919">
        <f t="shared" si="183"/>
        <v>10</v>
      </c>
      <c r="R3919" s="14">
        <f t="shared" si="184"/>
        <v>41863.527326388888</v>
      </c>
      <c r="S3919" s="14">
        <f t="shared" si="185"/>
        <v>41893.527326388888</v>
      </c>
    </row>
    <row r="3920" spans="1:19" ht="58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8307</v>
      </c>
      <c r="P3920" t="s">
        <v>8308</v>
      </c>
      <c r="Q3920">
        <f t="shared" si="183"/>
        <v>40</v>
      </c>
      <c r="R3920" s="14">
        <f t="shared" si="184"/>
        <v>41843.664618055554</v>
      </c>
      <c r="S3920" s="14">
        <f t="shared" si="185"/>
        <v>41855.666666666664</v>
      </c>
    </row>
    <row r="3921" spans="1:19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8307</v>
      </c>
      <c r="P3921" t="s">
        <v>8308</v>
      </c>
      <c r="Q3921">
        <f t="shared" si="183"/>
        <v>30</v>
      </c>
      <c r="R3921" s="14">
        <f t="shared" si="184"/>
        <v>42358.684872685189</v>
      </c>
      <c r="S3921" s="14">
        <f t="shared" si="185"/>
        <v>42387</v>
      </c>
    </row>
    <row r="3922" spans="1:19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8307</v>
      </c>
      <c r="P3922" t="s">
        <v>8308</v>
      </c>
      <c r="Q3922">
        <f t="shared" si="183"/>
        <v>45</v>
      </c>
      <c r="R3922" s="14">
        <f t="shared" si="184"/>
        <v>42657.38726851852</v>
      </c>
      <c r="S3922" s="14">
        <f t="shared" si="185"/>
        <v>42687.428935185191</v>
      </c>
    </row>
    <row r="3923" spans="1:19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8307</v>
      </c>
      <c r="P3923" t="s">
        <v>8308</v>
      </c>
      <c r="Q3923">
        <f t="shared" si="183"/>
        <v>0</v>
      </c>
      <c r="R3923" s="14">
        <f t="shared" si="184"/>
        <v>41926.542303240742</v>
      </c>
      <c r="S3923" s="14">
        <f t="shared" si="185"/>
        <v>41938.75</v>
      </c>
    </row>
    <row r="3924" spans="1:19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8307</v>
      </c>
      <c r="P3924" t="s">
        <v>8308</v>
      </c>
      <c r="Q3924">
        <f t="shared" si="183"/>
        <v>10.17</v>
      </c>
      <c r="R3924" s="14">
        <f t="shared" si="184"/>
        <v>42020.768634259264</v>
      </c>
      <c r="S3924" s="14">
        <f t="shared" si="185"/>
        <v>42065.958333333328</v>
      </c>
    </row>
    <row r="3925" spans="1:19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8307</v>
      </c>
      <c r="P3925" t="s">
        <v>8308</v>
      </c>
      <c r="Q3925">
        <f t="shared" si="183"/>
        <v>81.41</v>
      </c>
      <c r="R3925" s="14">
        <f t="shared" si="184"/>
        <v>42075.979988425926</v>
      </c>
      <c r="S3925" s="14">
        <f t="shared" si="185"/>
        <v>42103.979988425926</v>
      </c>
    </row>
    <row r="3926" spans="1:19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8307</v>
      </c>
      <c r="P3926" t="s">
        <v>8308</v>
      </c>
      <c r="Q3926">
        <f t="shared" si="183"/>
        <v>57.25</v>
      </c>
      <c r="R3926" s="14">
        <f t="shared" si="184"/>
        <v>41786.959745370368</v>
      </c>
      <c r="S3926" s="14">
        <f t="shared" si="185"/>
        <v>41816.959745370368</v>
      </c>
    </row>
    <row r="3927" spans="1:19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8307</v>
      </c>
      <c r="P3927" t="s">
        <v>8308</v>
      </c>
      <c r="Q3927">
        <f t="shared" si="183"/>
        <v>5</v>
      </c>
      <c r="R3927" s="14">
        <f t="shared" si="184"/>
        <v>41820.870821759258</v>
      </c>
      <c r="S3927" s="14">
        <f t="shared" si="185"/>
        <v>41850.870821759258</v>
      </c>
    </row>
    <row r="3928" spans="1:19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8307</v>
      </c>
      <c r="P3928" t="s">
        <v>8308</v>
      </c>
      <c r="Q3928">
        <f t="shared" si="183"/>
        <v>15</v>
      </c>
      <c r="R3928" s="14">
        <f t="shared" si="184"/>
        <v>41970.085046296299</v>
      </c>
      <c r="S3928" s="14">
        <f t="shared" si="185"/>
        <v>42000.085046296299</v>
      </c>
    </row>
    <row r="3929" spans="1:19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8307</v>
      </c>
      <c r="P3929" t="s">
        <v>8308</v>
      </c>
      <c r="Q3929">
        <f t="shared" si="183"/>
        <v>12.5</v>
      </c>
      <c r="R3929" s="14">
        <f t="shared" si="184"/>
        <v>41830.267407407409</v>
      </c>
      <c r="S3929" s="14">
        <f t="shared" si="185"/>
        <v>41860.267407407409</v>
      </c>
    </row>
    <row r="3930" spans="1:19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8307</v>
      </c>
      <c r="P3930" t="s">
        <v>8308</v>
      </c>
      <c r="Q3930">
        <f t="shared" si="183"/>
        <v>93</v>
      </c>
      <c r="R3930" s="14">
        <f t="shared" si="184"/>
        <v>42265.683182870373</v>
      </c>
      <c r="S3930" s="14">
        <f t="shared" si="185"/>
        <v>42293.207638888889</v>
      </c>
    </row>
    <row r="3931" spans="1:19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8307</v>
      </c>
      <c r="P3931" t="s">
        <v>8308</v>
      </c>
      <c r="Q3931">
        <f t="shared" si="183"/>
        <v>32.36</v>
      </c>
      <c r="R3931" s="14">
        <f t="shared" si="184"/>
        <v>42601.827141203699</v>
      </c>
      <c r="S3931" s="14">
        <f t="shared" si="185"/>
        <v>42631.827141203699</v>
      </c>
    </row>
    <row r="3932" spans="1:19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8307</v>
      </c>
      <c r="P3932" t="s">
        <v>8308</v>
      </c>
      <c r="Q3932">
        <f t="shared" si="183"/>
        <v>0</v>
      </c>
      <c r="R3932" s="14">
        <f t="shared" si="184"/>
        <v>42433.338749999995</v>
      </c>
      <c r="S3932" s="14">
        <f t="shared" si="185"/>
        <v>42461.25</v>
      </c>
    </row>
    <row r="3933" spans="1:19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8307</v>
      </c>
      <c r="P3933" t="s">
        <v>8308</v>
      </c>
      <c r="Q3933">
        <f t="shared" si="183"/>
        <v>0</v>
      </c>
      <c r="R3933" s="14">
        <f t="shared" si="184"/>
        <v>42228.151701388888</v>
      </c>
      <c r="S3933" s="14">
        <f t="shared" si="185"/>
        <v>42253.151701388888</v>
      </c>
    </row>
    <row r="3934" spans="1:19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8307</v>
      </c>
      <c r="P3934" t="s">
        <v>8308</v>
      </c>
      <c r="Q3934">
        <f t="shared" si="183"/>
        <v>1</v>
      </c>
      <c r="R3934" s="14">
        <f t="shared" si="184"/>
        <v>42415.168564814812</v>
      </c>
      <c r="S3934" s="14">
        <f t="shared" si="185"/>
        <v>42445.126898148148</v>
      </c>
    </row>
    <row r="3935" spans="1:19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8307</v>
      </c>
      <c r="P3935" t="s">
        <v>8308</v>
      </c>
      <c r="Q3935">
        <f t="shared" si="183"/>
        <v>91.83</v>
      </c>
      <c r="R3935" s="14">
        <f t="shared" si="184"/>
        <v>42538.968310185184</v>
      </c>
      <c r="S3935" s="14">
        <f t="shared" si="185"/>
        <v>42568.029861111107</v>
      </c>
    </row>
    <row r="3936" spans="1:19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8307</v>
      </c>
      <c r="P3936" t="s">
        <v>8308</v>
      </c>
      <c r="Q3936">
        <f t="shared" si="183"/>
        <v>45.83</v>
      </c>
      <c r="R3936" s="14">
        <f t="shared" si="184"/>
        <v>42233.671747685185</v>
      </c>
      <c r="S3936" s="14">
        <f t="shared" si="185"/>
        <v>42278.541666666672</v>
      </c>
    </row>
    <row r="3937" spans="1:19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8307</v>
      </c>
      <c r="P3937" t="s">
        <v>8308</v>
      </c>
      <c r="Q3937">
        <f t="shared" si="183"/>
        <v>57.17</v>
      </c>
      <c r="R3937" s="14">
        <f t="shared" si="184"/>
        <v>42221.656782407401</v>
      </c>
      <c r="S3937" s="14">
        <f t="shared" si="185"/>
        <v>42281.656782407401</v>
      </c>
    </row>
    <row r="3938" spans="1:19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8307</v>
      </c>
      <c r="P3938" t="s">
        <v>8308</v>
      </c>
      <c r="Q3938">
        <f t="shared" si="183"/>
        <v>0</v>
      </c>
      <c r="R3938" s="14">
        <f t="shared" si="184"/>
        <v>42675.262962962966</v>
      </c>
      <c r="S3938" s="14">
        <f t="shared" si="185"/>
        <v>42705.304629629631</v>
      </c>
    </row>
    <row r="3939" spans="1:19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8307</v>
      </c>
      <c r="P3939" t="s">
        <v>8308</v>
      </c>
      <c r="Q3939">
        <f t="shared" si="183"/>
        <v>248.5</v>
      </c>
      <c r="R3939" s="14">
        <f t="shared" si="184"/>
        <v>42534.631481481483</v>
      </c>
      <c r="S3939" s="14">
        <f t="shared" si="185"/>
        <v>42562.631481481483</v>
      </c>
    </row>
    <row r="3940" spans="1:19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8307</v>
      </c>
      <c r="P3940" t="s">
        <v>8308</v>
      </c>
      <c r="Q3940">
        <f t="shared" si="183"/>
        <v>79.400000000000006</v>
      </c>
      <c r="R3940" s="14">
        <f t="shared" si="184"/>
        <v>42151.905717592599</v>
      </c>
      <c r="S3940" s="14">
        <f t="shared" si="185"/>
        <v>42182.905717592599</v>
      </c>
    </row>
    <row r="3941" spans="1:19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8307</v>
      </c>
      <c r="P3941" t="s">
        <v>8308</v>
      </c>
      <c r="Q3941">
        <f t="shared" si="183"/>
        <v>5</v>
      </c>
      <c r="R3941" s="14">
        <f t="shared" si="184"/>
        <v>41915.400219907409</v>
      </c>
      <c r="S3941" s="14">
        <f t="shared" si="185"/>
        <v>41919.1875</v>
      </c>
    </row>
    <row r="3942" spans="1:19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8307</v>
      </c>
      <c r="P3942" t="s">
        <v>8308</v>
      </c>
      <c r="Q3942">
        <f t="shared" si="183"/>
        <v>5.5</v>
      </c>
      <c r="R3942" s="14">
        <f t="shared" si="184"/>
        <v>41961.492488425924</v>
      </c>
      <c r="S3942" s="14">
        <f t="shared" si="185"/>
        <v>42006.492488425924</v>
      </c>
    </row>
    <row r="3943" spans="1:19" ht="72.5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8307</v>
      </c>
      <c r="P3943" t="s">
        <v>8308</v>
      </c>
      <c r="Q3943">
        <f t="shared" si="183"/>
        <v>25</v>
      </c>
      <c r="R3943" s="14">
        <f t="shared" si="184"/>
        <v>41940.587233796294</v>
      </c>
      <c r="S3943" s="14">
        <f t="shared" si="185"/>
        <v>41968.041666666672</v>
      </c>
    </row>
    <row r="3944" spans="1:19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8307</v>
      </c>
      <c r="P3944" t="s">
        <v>8308</v>
      </c>
      <c r="Q3944">
        <f t="shared" si="183"/>
        <v>0</v>
      </c>
      <c r="R3944" s="14">
        <f t="shared" si="184"/>
        <v>42111.904097222221</v>
      </c>
      <c r="S3944" s="14">
        <f t="shared" si="185"/>
        <v>42171.904097222221</v>
      </c>
    </row>
    <row r="3945" spans="1:19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8307</v>
      </c>
      <c r="P3945" t="s">
        <v>8308</v>
      </c>
      <c r="Q3945">
        <f t="shared" si="183"/>
        <v>137.08000000000001</v>
      </c>
      <c r="R3945" s="14">
        <f t="shared" si="184"/>
        <v>42279.778564814813</v>
      </c>
      <c r="S3945" s="14">
        <f t="shared" si="185"/>
        <v>42310.701388888891</v>
      </c>
    </row>
    <row r="3946" spans="1:19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8307</v>
      </c>
      <c r="P3946" t="s">
        <v>8308</v>
      </c>
      <c r="Q3946">
        <f t="shared" si="183"/>
        <v>0</v>
      </c>
      <c r="R3946" s="14">
        <f t="shared" si="184"/>
        <v>42213.662905092591</v>
      </c>
      <c r="S3946" s="14">
        <f t="shared" si="185"/>
        <v>42243.662905092591</v>
      </c>
    </row>
    <row r="3947" spans="1:19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8307</v>
      </c>
      <c r="P3947" t="s">
        <v>8308</v>
      </c>
      <c r="Q3947">
        <f t="shared" si="183"/>
        <v>5</v>
      </c>
      <c r="R3947" s="14">
        <f t="shared" si="184"/>
        <v>42109.801712962959</v>
      </c>
      <c r="S3947" s="14">
        <f t="shared" si="185"/>
        <v>42139.801712962959</v>
      </c>
    </row>
    <row r="3948" spans="1:19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8307</v>
      </c>
      <c r="P3948" t="s">
        <v>8308</v>
      </c>
      <c r="Q3948">
        <f t="shared" si="183"/>
        <v>39</v>
      </c>
      <c r="R3948" s="14">
        <f t="shared" si="184"/>
        <v>42031.833587962959</v>
      </c>
      <c r="S3948" s="14">
        <f t="shared" si="185"/>
        <v>42063.333333333328</v>
      </c>
    </row>
    <row r="3949" spans="1:19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8307</v>
      </c>
      <c r="P3949" t="s">
        <v>8308</v>
      </c>
      <c r="Q3949">
        <f t="shared" si="183"/>
        <v>50.5</v>
      </c>
      <c r="R3949" s="14">
        <f t="shared" si="184"/>
        <v>42615.142870370371</v>
      </c>
      <c r="S3949" s="14">
        <f t="shared" si="185"/>
        <v>42645.142870370371</v>
      </c>
    </row>
    <row r="3950" spans="1:19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8307</v>
      </c>
      <c r="P3950" t="s">
        <v>8308</v>
      </c>
      <c r="Q3950">
        <f t="shared" si="183"/>
        <v>0</v>
      </c>
      <c r="R3950" s="14">
        <f t="shared" si="184"/>
        <v>41829.325497685182</v>
      </c>
      <c r="S3950" s="14">
        <f t="shared" si="185"/>
        <v>41889.325497685182</v>
      </c>
    </row>
    <row r="3951" spans="1:19" ht="58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8307</v>
      </c>
      <c r="P3951" t="s">
        <v>8308</v>
      </c>
      <c r="Q3951">
        <f t="shared" si="183"/>
        <v>49.28</v>
      </c>
      <c r="R3951" s="14">
        <f t="shared" si="184"/>
        <v>42016.120613425926</v>
      </c>
      <c r="S3951" s="14">
        <f t="shared" si="185"/>
        <v>42046.120613425926</v>
      </c>
    </row>
    <row r="3952" spans="1:19" ht="58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8307</v>
      </c>
      <c r="P3952" t="s">
        <v>8308</v>
      </c>
      <c r="Q3952">
        <f t="shared" si="183"/>
        <v>25</v>
      </c>
      <c r="R3952" s="14">
        <f t="shared" si="184"/>
        <v>42439.702314814815</v>
      </c>
      <c r="S3952" s="14">
        <f t="shared" si="185"/>
        <v>42468.774305555555</v>
      </c>
    </row>
    <row r="3953" spans="1:19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8307</v>
      </c>
      <c r="P3953" t="s">
        <v>8308</v>
      </c>
      <c r="Q3953">
        <f t="shared" si="183"/>
        <v>1</v>
      </c>
      <c r="R3953" s="14">
        <f t="shared" si="184"/>
        <v>42433.825717592597</v>
      </c>
      <c r="S3953" s="14">
        <f t="shared" si="185"/>
        <v>42493.784050925926</v>
      </c>
    </row>
    <row r="3954" spans="1:19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8307</v>
      </c>
      <c r="P3954" t="s">
        <v>8308</v>
      </c>
      <c r="Q3954">
        <f t="shared" si="183"/>
        <v>25</v>
      </c>
      <c r="R3954" s="14">
        <f t="shared" si="184"/>
        <v>42243.790393518517</v>
      </c>
      <c r="S3954" s="14">
        <f t="shared" si="185"/>
        <v>42303.790393518517</v>
      </c>
    </row>
    <row r="3955" spans="1:19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8307</v>
      </c>
      <c r="P3955" t="s">
        <v>8308</v>
      </c>
      <c r="Q3955">
        <f t="shared" si="183"/>
        <v>0</v>
      </c>
      <c r="R3955" s="14">
        <f t="shared" si="184"/>
        <v>42550.048449074078</v>
      </c>
      <c r="S3955" s="14">
        <f t="shared" si="185"/>
        <v>42580.978472222225</v>
      </c>
    </row>
    <row r="3956" spans="1:19" ht="58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8307</v>
      </c>
      <c r="P3956" t="s">
        <v>8308</v>
      </c>
      <c r="Q3956">
        <f t="shared" si="183"/>
        <v>0</v>
      </c>
      <c r="R3956" s="14">
        <f t="shared" si="184"/>
        <v>41774.651203703703</v>
      </c>
      <c r="S3956" s="14">
        <f t="shared" si="185"/>
        <v>41834.651203703703</v>
      </c>
    </row>
    <row r="3957" spans="1:19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8307</v>
      </c>
      <c r="P3957" t="s">
        <v>8308</v>
      </c>
      <c r="Q3957">
        <f t="shared" si="183"/>
        <v>53.13</v>
      </c>
      <c r="R3957" s="14">
        <f t="shared" si="184"/>
        <v>42306.848854166667</v>
      </c>
      <c r="S3957" s="14">
        <f t="shared" si="185"/>
        <v>42336.890520833331</v>
      </c>
    </row>
    <row r="3958" spans="1:19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8307</v>
      </c>
      <c r="P3958" t="s">
        <v>8308</v>
      </c>
      <c r="Q3958">
        <f t="shared" si="183"/>
        <v>0</v>
      </c>
      <c r="R3958" s="14">
        <f t="shared" si="184"/>
        <v>42457.932025462964</v>
      </c>
      <c r="S3958" s="14">
        <f t="shared" si="185"/>
        <v>42485.013888888891</v>
      </c>
    </row>
    <row r="3959" spans="1:19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8307</v>
      </c>
      <c r="P3959" t="s">
        <v>8308</v>
      </c>
      <c r="Q3959">
        <f t="shared" si="183"/>
        <v>7</v>
      </c>
      <c r="R3959" s="14">
        <f t="shared" si="184"/>
        <v>42513.976319444439</v>
      </c>
      <c r="S3959" s="14">
        <f t="shared" si="185"/>
        <v>42559.976319444439</v>
      </c>
    </row>
    <row r="3960" spans="1:19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8307</v>
      </c>
      <c r="P3960" t="s">
        <v>8308</v>
      </c>
      <c r="Q3960">
        <f t="shared" si="183"/>
        <v>40.06</v>
      </c>
      <c r="R3960" s="14">
        <f t="shared" si="184"/>
        <v>41816.950370370374</v>
      </c>
      <c r="S3960" s="14">
        <f t="shared" si="185"/>
        <v>41853.583333333336</v>
      </c>
    </row>
    <row r="3961" spans="1:19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8307</v>
      </c>
      <c r="P3961" t="s">
        <v>8308</v>
      </c>
      <c r="Q3961">
        <f t="shared" si="183"/>
        <v>24.33</v>
      </c>
      <c r="R3961" s="14">
        <f t="shared" si="184"/>
        <v>41880.788842592592</v>
      </c>
      <c r="S3961" s="14">
        <f t="shared" si="185"/>
        <v>41910.788842592592</v>
      </c>
    </row>
    <row r="3962" spans="1:19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8307</v>
      </c>
      <c r="P3962" t="s">
        <v>8308</v>
      </c>
      <c r="Q3962">
        <f t="shared" si="183"/>
        <v>11.25</v>
      </c>
      <c r="R3962" s="14">
        <f t="shared" si="184"/>
        <v>42342.845555555556</v>
      </c>
      <c r="S3962" s="14">
        <f t="shared" si="185"/>
        <v>42372.845555555556</v>
      </c>
    </row>
    <row r="3963" spans="1:19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8307</v>
      </c>
      <c r="P3963" t="s">
        <v>8308</v>
      </c>
      <c r="Q3963">
        <f t="shared" si="183"/>
        <v>10.5</v>
      </c>
      <c r="R3963" s="14">
        <f t="shared" si="184"/>
        <v>41745.891319444447</v>
      </c>
      <c r="S3963" s="14">
        <f t="shared" si="185"/>
        <v>41767.891319444447</v>
      </c>
    </row>
    <row r="3964" spans="1:19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8307</v>
      </c>
      <c r="P3964" t="s">
        <v>8308</v>
      </c>
      <c r="Q3964">
        <f t="shared" si="183"/>
        <v>15</v>
      </c>
      <c r="R3964" s="14">
        <f t="shared" si="184"/>
        <v>42311.621458333335</v>
      </c>
      <c r="S3964" s="14">
        <f t="shared" si="185"/>
        <v>42336.621458333335</v>
      </c>
    </row>
    <row r="3965" spans="1:19" ht="58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8307</v>
      </c>
      <c r="P3965" t="s">
        <v>8308</v>
      </c>
      <c r="Q3965">
        <f t="shared" si="183"/>
        <v>0</v>
      </c>
      <c r="R3965" s="14">
        <f t="shared" si="184"/>
        <v>42296.154131944444</v>
      </c>
      <c r="S3965" s="14">
        <f t="shared" si="185"/>
        <v>42326.195798611108</v>
      </c>
    </row>
    <row r="3966" spans="1:19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8307</v>
      </c>
      <c r="P3966" t="s">
        <v>8308</v>
      </c>
      <c r="Q3966">
        <f t="shared" si="183"/>
        <v>42</v>
      </c>
      <c r="R3966" s="14">
        <f t="shared" si="184"/>
        <v>42053.722060185188</v>
      </c>
      <c r="S3966" s="14">
        <f t="shared" si="185"/>
        <v>42113.680393518516</v>
      </c>
    </row>
    <row r="3967" spans="1:19" ht="58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8307</v>
      </c>
      <c r="P3967" t="s">
        <v>8308</v>
      </c>
      <c r="Q3967">
        <f t="shared" si="183"/>
        <v>71.25</v>
      </c>
      <c r="R3967" s="14">
        <f t="shared" si="184"/>
        <v>42414.235879629632</v>
      </c>
      <c r="S3967" s="14">
        <f t="shared" si="185"/>
        <v>42474.194212962961</v>
      </c>
    </row>
    <row r="3968" spans="1:19" ht="58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8307</v>
      </c>
      <c r="P3968" t="s">
        <v>8308</v>
      </c>
      <c r="Q3968">
        <f t="shared" si="183"/>
        <v>22.5</v>
      </c>
      <c r="R3968" s="14">
        <f t="shared" si="184"/>
        <v>41801.711550925924</v>
      </c>
      <c r="S3968" s="14">
        <f t="shared" si="185"/>
        <v>41844.124305555553</v>
      </c>
    </row>
    <row r="3969" spans="1:19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8307</v>
      </c>
      <c r="P3969" t="s">
        <v>8308</v>
      </c>
      <c r="Q3969">
        <f t="shared" si="183"/>
        <v>41</v>
      </c>
      <c r="R3969" s="14">
        <f t="shared" si="184"/>
        <v>42770.290590277778</v>
      </c>
      <c r="S3969" s="14">
        <f t="shared" si="185"/>
        <v>42800.290590277778</v>
      </c>
    </row>
    <row r="3970" spans="1:19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8307</v>
      </c>
      <c r="P3970" t="s">
        <v>8308</v>
      </c>
      <c r="Q3970">
        <f t="shared" si="183"/>
        <v>47.91</v>
      </c>
      <c r="R3970" s="14">
        <f t="shared" si="184"/>
        <v>42452.815659722226</v>
      </c>
      <c r="S3970" s="14">
        <f t="shared" si="185"/>
        <v>42512.815659722226</v>
      </c>
    </row>
    <row r="3971" spans="1:19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8307</v>
      </c>
      <c r="P3971" t="s">
        <v>8308</v>
      </c>
      <c r="Q3971">
        <f t="shared" ref="Q3971:Q4034" si="186">IFERROR(ROUND(E3971/L3971,2),0)</f>
        <v>35.17</v>
      </c>
      <c r="R3971" s="14">
        <f t="shared" ref="R3971:R4034" si="187">(((J3971/60)/60)/24)+DATE(1970,1,1)</f>
        <v>42601.854699074072</v>
      </c>
      <c r="S3971" s="14">
        <f t="shared" ref="S3971:S4034" si="188">(((I3971/60)/60)/24)+DATE(1970,1,1)</f>
        <v>42611.163194444445</v>
      </c>
    </row>
    <row r="3972" spans="1:19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8307</v>
      </c>
      <c r="P3972" t="s">
        <v>8308</v>
      </c>
      <c r="Q3972">
        <f t="shared" si="186"/>
        <v>5.5</v>
      </c>
      <c r="R3972" s="14">
        <f t="shared" si="187"/>
        <v>42447.863553240735</v>
      </c>
      <c r="S3972" s="14">
        <f t="shared" si="188"/>
        <v>42477.863553240735</v>
      </c>
    </row>
    <row r="3973" spans="1:19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8307</v>
      </c>
      <c r="P3973" t="s">
        <v>8308</v>
      </c>
      <c r="Q3973">
        <f t="shared" si="186"/>
        <v>22.67</v>
      </c>
      <c r="R3973" s="14">
        <f t="shared" si="187"/>
        <v>41811.536180555559</v>
      </c>
      <c r="S3973" s="14">
        <f t="shared" si="188"/>
        <v>41841.536180555559</v>
      </c>
    </row>
    <row r="3974" spans="1:19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8307</v>
      </c>
      <c r="P3974" t="s">
        <v>8308</v>
      </c>
      <c r="Q3974">
        <f t="shared" si="186"/>
        <v>26.38</v>
      </c>
      <c r="R3974" s="14">
        <f t="shared" si="187"/>
        <v>41981.067523148144</v>
      </c>
      <c r="S3974" s="14">
        <f t="shared" si="188"/>
        <v>42041.067523148144</v>
      </c>
    </row>
    <row r="3975" spans="1:19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8307</v>
      </c>
      <c r="P3975" t="s">
        <v>8308</v>
      </c>
      <c r="Q3975">
        <f t="shared" si="186"/>
        <v>105.54</v>
      </c>
      <c r="R3975" s="14">
        <f t="shared" si="187"/>
        <v>42469.68414351852</v>
      </c>
      <c r="S3975" s="14">
        <f t="shared" si="188"/>
        <v>42499.166666666672</v>
      </c>
    </row>
    <row r="3976" spans="1:19" ht="58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8307</v>
      </c>
      <c r="P3976" t="s">
        <v>8308</v>
      </c>
      <c r="Q3976">
        <f t="shared" si="186"/>
        <v>29.09</v>
      </c>
      <c r="R3976" s="14">
        <f t="shared" si="187"/>
        <v>42493.546851851846</v>
      </c>
      <c r="S3976" s="14">
        <f t="shared" si="188"/>
        <v>42523.546851851846</v>
      </c>
    </row>
    <row r="3977" spans="1:19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8307</v>
      </c>
      <c r="P3977" t="s">
        <v>8308</v>
      </c>
      <c r="Q3977">
        <f t="shared" si="186"/>
        <v>0</v>
      </c>
      <c r="R3977" s="14">
        <f t="shared" si="187"/>
        <v>42534.866875</v>
      </c>
      <c r="S3977" s="14">
        <f t="shared" si="188"/>
        <v>42564.866875</v>
      </c>
    </row>
    <row r="3978" spans="1:19" ht="58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8307</v>
      </c>
      <c r="P3978" t="s">
        <v>8308</v>
      </c>
      <c r="Q3978">
        <f t="shared" si="186"/>
        <v>62</v>
      </c>
      <c r="R3978" s="14">
        <f t="shared" si="187"/>
        <v>41830.858344907407</v>
      </c>
      <c r="S3978" s="14">
        <f t="shared" si="188"/>
        <v>41852.291666666664</v>
      </c>
    </row>
    <row r="3979" spans="1:19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8307</v>
      </c>
      <c r="P3979" t="s">
        <v>8308</v>
      </c>
      <c r="Q3979">
        <f t="shared" si="186"/>
        <v>217.5</v>
      </c>
      <c r="R3979" s="14">
        <f t="shared" si="187"/>
        <v>42543.788564814815</v>
      </c>
      <c r="S3979" s="14">
        <f t="shared" si="188"/>
        <v>42573.788564814815</v>
      </c>
    </row>
    <row r="3980" spans="1:19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8307</v>
      </c>
      <c r="P3980" t="s">
        <v>8308</v>
      </c>
      <c r="Q3980">
        <f t="shared" si="186"/>
        <v>26.75</v>
      </c>
      <c r="R3980" s="14">
        <f t="shared" si="187"/>
        <v>41975.642974537041</v>
      </c>
      <c r="S3980" s="14">
        <f t="shared" si="188"/>
        <v>42035.642974537041</v>
      </c>
    </row>
    <row r="3981" spans="1:19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8307</v>
      </c>
      <c r="P3981" t="s">
        <v>8308</v>
      </c>
      <c r="Q3981">
        <f t="shared" si="186"/>
        <v>18.329999999999998</v>
      </c>
      <c r="R3981" s="14">
        <f t="shared" si="187"/>
        <v>42069.903437500005</v>
      </c>
      <c r="S3981" s="14">
        <f t="shared" si="188"/>
        <v>42092.833333333328</v>
      </c>
    </row>
    <row r="3982" spans="1:19" ht="58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8307</v>
      </c>
      <c r="P3982" t="s">
        <v>8308</v>
      </c>
      <c r="Q3982">
        <f t="shared" si="186"/>
        <v>64.290000000000006</v>
      </c>
      <c r="R3982" s="14">
        <f t="shared" si="187"/>
        <v>41795.598923611113</v>
      </c>
      <c r="S3982" s="14">
        <f t="shared" si="188"/>
        <v>41825.598923611113</v>
      </c>
    </row>
    <row r="3983" spans="1:19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8307</v>
      </c>
      <c r="P3983" t="s">
        <v>8308</v>
      </c>
      <c r="Q3983">
        <f t="shared" si="186"/>
        <v>175</v>
      </c>
      <c r="R3983" s="14">
        <f t="shared" si="187"/>
        <v>42508.179965277777</v>
      </c>
      <c r="S3983" s="14">
        <f t="shared" si="188"/>
        <v>42568.179965277777</v>
      </c>
    </row>
    <row r="3984" spans="1:19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8307</v>
      </c>
      <c r="P3984" t="s">
        <v>8308</v>
      </c>
      <c r="Q3984">
        <f t="shared" si="186"/>
        <v>34</v>
      </c>
      <c r="R3984" s="14">
        <f t="shared" si="187"/>
        <v>42132.809953703705</v>
      </c>
      <c r="S3984" s="14">
        <f t="shared" si="188"/>
        <v>42192.809953703705</v>
      </c>
    </row>
    <row r="3985" spans="1:19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8307</v>
      </c>
      <c r="P3985" t="s">
        <v>8308</v>
      </c>
      <c r="Q3985">
        <f t="shared" si="186"/>
        <v>84.28</v>
      </c>
      <c r="R3985" s="14">
        <f t="shared" si="187"/>
        <v>41747.86986111111</v>
      </c>
      <c r="S3985" s="14">
        <f t="shared" si="188"/>
        <v>41779.290972222225</v>
      </c>
    </row>
    <row r="3986" spans="1:19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8307</v>
      </c>
      <c r="P3986" t="s">
        <v>8308</v>
      </c>
      <c r="Q3986">
        <f t="shared" si="186"/>
        <v>9.5</v>
      </c>
      <c r="R3986" s="14">
        <f t="shared" si="187"/>
        <v>41920.963472222218</v>
      </c>
      <c r="S3986" s="14">
        <f t="shared" si="188"/>
        <v>41951</v>
      </c>
    </row>
    <row r="3987" spans="1:19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8307</v>
      </c>
      <c r="P3987" t="s">
        <v>8308</v>
      </c>
      <c r="Q3987">
        <f t="shared" si="186"/>
        <v>33.74</v>
      </c>
      <c r="R3987" s="14">
        <f t="shared" si="187"/>
        <v>42399.707407407404</v>
      </c>
      <c r="S3987" s="14">
        <f t="shared" si="188"/>
        <v>42420.878472222219</v>
      </c>
    </row>
    <row r="3988" spans="1:19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8307</v>
      </c>
      <c r="P3988" t="s">
        <v>8308</v>
      </c>
      <c r="Q3988">
        <f t="shared" si="186"/>
        <v>37.54</v>
      </c>
      <c r="R3988" s="14">
        <f t="shared" si="187"/>
        <v>42467.548541666663</v>
      </c>
      <c r="S3988" s="14">
        <f t="shared" si="188"/>
        <v>42496.544444444444</v>
      </c>
    </row>
    <row r="3989" spans="1:19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8307</v>
      </c>
      <c r="P3989" t="s">
        <v>8308</v>
      </c>
      <c r="Q3989">
        <f t="shared" si="186"/>
        <v>11.62</v>
      </c>
      <c r="R3989" s="14">
        <f t="shared" si="187"/>
        <v>41765.92465277778</v>
      </c>
      <c r="S3989" s="14">
        <f t="shared" si="188"/>
        <v>41775.92465277778</v>
      </c>
    </row>
    <row r="3990" spans="1:19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8307</v>
      </c>
      <c r="P3990" t="s">
        <v>8308</v>
      </c>
      <c r="Q3990">
        <f t="shared" si="186"/>
        <v>8</v>
      </c>
      <c r="R3990" s="14">
        <f t="shared" si="187"/>
        <v>42230.08116898148</v>
      </c>
      <c r="S3990" s="14">
        <f t="shared" si="188"/>
        <v>42245.08116898148</v>
      </c>
    </row>
    <row r="3991" spans="1:19" ht="58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8307</v>
      </c>
      <c r="P3991" t="s">
        <v>8308</v>
      </c>
      <c r="Q3991">
        <f t="shared" si="186"/>
        <v>0</v>
      </c>
      <c r="R3991" s="14">
        <f t="shared" si="187"/>
        <v>42286.749780092592</v>
      </c>
      <c r="S3991" s="14">
        <f t="shared" si="188"/>
        <v>42316.791446759264</v>
      </c>
    </row>
    <row r="3992" spans="1:19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8307</v>
      </c>
      <c r="P3992" t="s">
        <v>8308</v>
      </c>
      <c r="Q3992">
        <f t="shared" si="186"/>
        <v>23</v>
      </c>
      <c r="R3992" s="14">
        <f t="shared" si="187"/>
        <v>42401.672372685185</v>
      </c>
      <c r="S3992" s="14">
        <f t="shared" si="188"/>
        <v>42431.672372685185</v>
      </c>
    </row>
    <row r="3993" spans="1:19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8307</v>
      </c>
      <c r="P3993" t="s">
        <v>8308</v>
      </c>
      <c r="Q3993">
        <f t="shared" si="186"/>
        <v>100</v>
      </c>
      <c r="R3993" s="14">
        <f t="shared" si="187"/>
        <v>42125.644467592589</v>
      </c>
      <c r="S3993" s="14">
        <f t="shared" si="188"/>
        <v>42155.644467592589</v>
      </c>
    </row>
    <row r="3994" spans="1:19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8307</v>
      </c>
      <c r="P3994" t="s">
        <v>8308</v>
      </c>
      <c r="Q3994">
        <f t="shared" si="186"/>
        <v>60.11</v>
      </c>
      <c r="R3994" s="14">
        <f t="shared" si="187"/>
        <v>42289.94049768518</v>
      </c>
      <c r="S3994" s="14">
        <f t="shared" si="188"/>
        <v>42349.982164351852</v>
      </c>
    </row>
    <row r="3995" spans="1:19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8307</v>
      </c>
      <c r="P3995" t="s">
        <v>8308</v>
      </c>
      <c r="Q3995">
        <f t="shared" si="186"/>
        <v>3</v>
      </c>
      <c r="R3995" s="14">
        <f t="shared" si="187"/>
        <v>42107.864722222221</v>
      </c>
      <c r="S3995" s="14">
        <f t="shared" si="188"/>
        <v>42137.864722222221</v>
      </c>
    </row>
    <row r="3996" spans="1:19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8307</v>
      </c>
      <c r="P3996" t="s">
        <v>8308</v>
      </c>
      <c r="Q3996">
        <f t="shared" si="186"/>
        <v>5</v>
      </c>
      <c r="R3996" s="14">
        <f t="shared" si="187"/>
        <v>41809.389930555553</v>
      </c>
      <c r="S3996" s="14">
        <f t="shared" si="188"/>
        <v>41839.389930555553</v>
      </c>
    </row>
    <row r="3997" spans="1:19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8307</v>
      </c>
      <c r="P3997" t="s">
        <v>8308</v>
      </c>
      <c r="Q3997">
        <f t="shared" si="186"/>
        <v>17.5</v>
      </c>
      <c r="R3997" s="14">
        <f t="shared" si="187"/>
        <v>42019.683761574073</v>
      </c>
      <c r="S3997" s="14">
        <f t="shared" si="188"/>
        <v>42049.477083333331</v>
      </c>
    </row>
    <row r="3998" spans="1:19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8307</v>
      </c>
      <c r="P3998" t="s">
        <v>8308</v>
      </c>
      <c r="Q3998">
        <f t="shared" si="186"/>
        <v>29.24</v>
      </c>
      <c r="R3998" s="14">
        <f t="shared" si="187"/>
        <v>41950.26694444444</v>
      </c>
      <c r="S3998" s="14">
        <f t="shared" si="188"/>
        <v>41963.669444444444</v>
      </c>
    </row>
    <row r="3999" spans="1:19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8307</v>
      </c>
      <c r="P3999" t="s">
        <v>8308</v>
      </c>
      <c r="Q3999">
        <f t="shared" si="186"/>
        <v>0</v>
      </c>
      <c r="R3999" s="14">
        <f t="shared" si="187"/>
        <v>42069.391446759255</v>
      </c>
      <c r="S3999" s="14">
        <f t="shared" si="188"/>
        <v>42099.349780092598</v>
      </c>
    </row>
    <row r="4000" spans="1:19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8307</v>
      </c>
      <c r="P4000" t="s">
        <v>8308</v>
      </c>
      <c r="Q4000">
        <f t="shared" si="186"/>
        <v>59.58</v>
      </c>
      <c r="R4000" s="14">
        <f t="shared" si="187"/>
        <v>42061.963263888887</v>
      </c>
      <c r="S4000" s="14">
        <f t="shared" si="188"/>
        <v>42091.921597222223</v>
      </c>
    </row>
    <row r="4001" spans="1:19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8307</v>
      </c>
      <c r="P4001" t="s">
        <v>8308</v>
      </c>
      <c r="Q4001">
        <f t="shared" si="186"/>
        <v>82.57</v>
      </c>
      <c r="R4001" s="14">
        <f t="shared" si="187"/>
        <v>41842.828680555554</v>
      </c>
      <c r="S4001" s="14">
        <f t="shared" si="188"/>
        <v>41882.827650462961</v>
      </c>
    </row>
    <row r="4002" spans="1:19" ht="29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8307</v>
      </c>
      <c r="P4002" t="s">
        <v>8308</v>
      </c>
      <c r="Q4002">
        <f t="shared" si="186"/>
        <v>10</v>
      </c>
      <c r="R4002" s="14">
        <f t="shared" si="187"/>
        <v>42437.64534722222</v>
      </c>
      <c r="S4002" s="14">
        <f t="shared" si="188"/>
        <v>42497.603680555556</v>
      </c>
    </row>
    <row r="4003" spans="1:19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8307</v>
      </c>
      <c r="P4003" t="s">
        <v>8308</v>
      </c>
      <c r="Q4003">
        <f t="shared" si="186"/>
        <v>32.36</v>
      </c>
      <c r="R4003" s="14">
        <f t="shared" si="187"/>
        <v>42775.964212962965</v>
      </c>
      <c r="S4003" s="14">
        <f t="shared" si="188"/>
        <v>42795.791666666672</v>
      </c>
    </row>
    <row r="4004" spans="1:19" ht="58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8307</v>
      </c>
      <c r="P4004" t="s">
        <v>8308</v>
      </c>
      <c r="Q4004">
        <f t="shared" si="186"/>
        <v>5.75</v>
      </c>
      <c r="R4004" s="14">
        <f t="shared" si="187"/>
        <v>41879.043530092589</v>
      </c>
      <c r="S4004" s="14">
        <f t="shared" si="188"/>
        <v>41909.043530092589</v>
      </c>
    </row>
    <row r="4005" spans="1:19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8307</v>
      </c>
      <c r="P4005" t="s">
        <v>8308</v>
      </c>
      <c r="Q4005">
        <f t="shared" si="186"/>
        <v>100.5</v>
      </c>
      <c r="R4005" s="14">
        <f t="shared" si="187"/>
        <v>42020.587349537032</v>
      </c>
      <c r="S4005" s="14">
        <f t="shared" si="188"/>
        <v>42050.587349537032</v>
      </c>
    </row>
    <row r="4006" spans="1:19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8307</v>
      </c>
      <c r="P4006" t="s">
        <v>8308</v>
      </c>
      <c r="Q4006">
        <f t="shared" si="186"/>
        <v>1</v>
      </c>
      <c r="R4006" s="14">
        <f t="shared" si="187"/>
        <v>41890.16269675926</v>
      </c>
      <c r="S4006" s="14">
        <f t="shared" si="188"/>
        <v>41920.16269675926</v>
      </c>
    </row>
    <row r="4007" spans="1:19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8307</v>
      </c>
      <c r="P4007" t="s">
        <v>8308</v>
      </c>
      <c r="Q4007">
        <f t="shared" si="186"/>
        <v>20</v>
      </c>
      <c r="R4007" s="14">
        <f t="shared" si="187"/>
        <v>41872.807696759257</v>
      </c>
      <c r="S4007" s="14">
        <f t="shared" si="188"/>
        <v>41932.807696759257</v>
      </c>
    </row>
    <row r="4008" spans="1:19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8307</v>
      </c>
      <c r="P4008" t="s">
        <v>8308</v>
      </c>
      <c r="Q4008">
        <f t="shared" si="186"/>
        <v>2</v>
      </c>
      <c r="R4008" s="14">
        <f t="shared" si="187"/>
        <v>42391.772997685184</v>
      </c>
      <c r="S4008" s="14">
        <f t="shared" si="188"/>
        <v>42416.772997685184</v>
      </c>
    </row>
    <row r="4009" spans="1:19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8307</v>
      </c>
      <c r="P4009" t="s">
        <v>8308</v>
      </c>
      <c r="Q4009">
        <f t="shared" si="186"/>
        <v>5</v>
      </c>
      <c r="R4009" s="14">
        <f t="shared" si="187"/>
        <v>41848.772928240738</v>
      </c>
      <c r="S4009" s="14">
        <f t="shared" si="188"/>
        <v>41877.686111111114</v>
      </c>
    </row>
    <row r="4010" spans="1:19" ht="58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8307</v>
      </c>
      <c r="P4010" t="s">
        <v>8308</v>
      </c>
      <c r="Q4010">
        <f t="shared" si="186"/>
        <v>15</v>
      </c>
      <c r="R4010" s="14">
        <f t="shared" si="187"/>
        <v>42177.964201388888</v>
      </c>
      <c r="S4010" s="14">
        <f t="shared" si="188"/>
        <v>42207.964201388888</v>
      </c>
    </row>
    <row r="4011" spans="1:19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8307</v>
      </c>
      <c r="P4011" t="s">
        <v>8308</v>
      </c>
      <c r="Q4011">
        <f t="shared" si="186"/>
        <v>25</v>
      </c>
      <c r="R4011" s="14">
        <f t="shared" si="187"/>
        <v>41851.700925925928</v>
      </c>
      <c r="S4011" s="14">
        <f t="shared" si="188"/>
        <v>41891.700925925928</v>
      </c>
    </row>
    <row r="4012" spans="1:19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8307</v>
      </c>
      <c r="P4012" t="s">
        <v>8308</v>
      </c>
      <c r="Q4012">
        <f t="shared" si="186"/>
        <v>45.84</v>
      </c>
      <c r="R4012" s="14">
        <f t="shared" si="187"/>
        <v>41921.770439814813</v>
      </c>
      <c r="S4012" s="14">
        <f t="shared" si="188"/>
        <v>41938.770439814813</v>
      </c>
    </row>
    <row r="4013" spans="1:19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8307</v>
      </c>
      <c r="P4013" t="s">
        <v>8308</v>
      </c>
      <c r="Q4013">
        <f t="shared" si="186"/>
        <v>4.75</v>
      </c>
      <c r="R4013" s="14">
        <f t="shared" si="187"/>
        <v>42002.54488425926</v>
      </c>
      <c r="S4013" s="14">
        <f t="shared" si="188"/>
        <v>42032.54488425926</v>
      </c>
    </row>
    <row r="4014" spans="1:19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8307</v>
      </c>
      <c r="P4014" t="s">
        <v>8308</v>
      </c>
      <c r="Q4014">
        <f t="shared" si="186"/>
        <v>0</v>
      </c>
      <c r="R4014" s="14">
        <f t="shared" si="187"/>
        <v>42096.544548611113</v>
      </c>
      <c r="S4014" s="14">
        <f t="shared" si="188"/>
        <v>42126.544548611113</v>
      </c>
    </row>
    <row r="4015" spans="1:19" ht="58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8307</v>
      </c>
      <c r="P4015" t="s">
        <v>8308</v>
      </c>
      <c r="Q4015">
        <f t="shared" si="186"/>
        <v>13</v>
      </c>
      <c r="R4015" s="14">
        <f t="shared" si="187"/>
        <v>42021.301192129627</v>
      </c>
      <c r="S4015" s="14">
        <f t="shared" si="188"/>
        <v>42051.301192129627</v>
      </c>
    </row>
    <row r="4016" spans="1:19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8307</v>
      </c>
      <c r="P4016" t="s">
        <v>8308</v>
      </c>
      <c r="Q4016">
        <f t="shared" si="186"/>
        <v>0</v>
      </c>
      <c r="R4016" s="14">
        <f t="shared" si="187"/>
        <v>42419.246168981481</v>
      </c>
      <c r="S4016" s="14">
        <f t="shared" si="188"/>
        <v>42434.246168981481</v>
      </c>
    </row>
    <row r="4017" spans="1:19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8307</v>
      </c>
      <c r="P4017" t="s">
        <v>8308</v>
      </c>
      <c r="Q4017">
        <f t="shared" si="186"/>
        <v>1</v>
      </c>
      <c r="R4017" s="14">
        <f t="shared" si="187"/>
        <v>42174.780821759254</v>
      </c>
      <c r="S4017" s="14">
        <f t="shared" si="188"/>
        <v>42204.780821759254</v>
      </c>
    </row>
    <row r="4018" spans="1:19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8307</v>
      </c>
      <c r="P4018" t="s">
        <v>8308</v>
      </c>
      <c r="Q4018">
        <f t="shared" si="186"/>
        <v>10</v>
      </c>
      <c r="R4018" s="14">
        <f t="shared" si="187"/>
        <v>41869.872685185182</v>
      </c>
      <c r="S4018" s="14">
        <f t="shared" si="188"/>
        <v>41899.872685185182</v>
      </c>
    </row>
    <row r="4019" spans="1:19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8307</v>
      </c>
      <c r="P4019" t="s">
        <v>8308</v>
      </c>
      <c r="Q4019">
        <f t="shared" si="186"/>
        <v>52.5</v>
      </c>
      <c r="R4019" s="14">
        <f t="shared" si="187"/>
        <v>41856.672152777777</v>
      </c>
      <c r="S4019" s="14">
        <f t="shared" si="188"/>
        <v>41886.672152777777</v>
      </c>
    </row>
    <row r="4020" spans="1:19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8307</v>
      </c>
      <c r="P4020" t="s">
        <v>8308</v>
      </c>
      <c r="Q4020">
        <f t="shared" si="186"/>
        <v>32.5</v>
      </c>
      <c r="R4020" s="14">
        <f t="shared" si="187"/>
        <v>42620.91097222222</v>
      </c>
      <c r="S4020" s="14">
        <f t="shared" si="188"/>
        <v>42650.91097222222</v>
      </c>
    </row>
    <row r="4021" spans="1:19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8307</v>
      </c>
      <c r="P4021" t="s">
        <v>8308</v>
      </c>
      <c r="Q4021">
        <f t="shared" si="186"/>
        <v>7.25</v>
      </c>
      <c r="R4021" s="14">
        <f t="shared" si="187"/>
        <v>42417.675879629634</v>
      </c>
      <c r="S4021" s="14">
        <f t="shared" si="188"/>
        <v>42475.686111111107</v>
      </c>
    </row>
    <row r="4022" spans="1:19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8307</v>
      </c>
      <c r="P4022" t="s">
        <v>8308</v>
      </c>
      <c r="Q4022">
        <f t="shared" si="186"/>
        <v>33.33</v>
      </c>
      <c r="R4022" s="14">
        <f t="shared" si="187"/>
        <v>42057.190960648149</v>
      </c>
      <c r="S4022" s="14">
        <f t="shared" si="188"/>
        <v>42087.149293981478</v>
      </c>
    </row>
    <row r="4023" spans="1:19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8307</v>
      </c>
      <c r="P4023" t="s">
        <v>8308</v>
      </c>
      <c r="Q4023">
        <f t="shared" si="186"/>
        <v>62.5</v>
      </c>
      <c r="R4023" s="14">
        <f t="shared" si="187"/>
        <v>41878.911550925928</v>
      </c>
      <c r="S4023" s="14">
        <f t="shared" si="188"/>
        <v>41938.911550925928</v>
      </c>
    </row>
    <row r="4024" spans="1:19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8307</v>
      </c>
      <c r="P4024" t="s">
        <v>8308</v>
      </c>
      <c r="Q4024">
        <f t="shared" si="186"/>
        <v>63.56</v>
      </c>
      <c r="R4024" s="14">
        <f t="shared" si="187"/>
        <v>41990.584108796291</v>
      </c>
      <c r="S4024" s="14">
        <f t="shared" si="188"/>
        <v>42036.120833333334</v>
      </c>
    </row>
    <row r="4025" spans="1:19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8307</v>
      </c>
      <c r="P4025" t="s">
        <v>8308</v>
      </c>
      <c r="Q4025">
        <f t="shared" si="186"/>
        <v>0</v>
      </c>
      <c r="R4025" s="14">
        <f t="shared" si="187"/>
        <v>42408.999571759254</v>
      </c>
      <c r="S4025" s="14">
        <f t="shared" si="188"/>
        <v>42453.957905092597</v>
      </c>
    </row>
    <row r="4026" spans="1:19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8307</v>
      </c>
      <c r="P4026" t="s">
        <v>8308</v>
      </c>
      <c r="Q4026">
        <f t="shared" si="186"/>
        <v>10</v>
      </c>
      <c r="R4026" s="14">
        <f t="shared" si="187"/>
        <v>42217.670104166667</v>
      </c>
      <c r="S4026" s="14">
        <f t="shared" si="188"/>
        <v>42247.670104166667</v>
      </c>
    </row>
    <row r="4027" spans="1:19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8307</v>
      </c>
      <c r="P4027" t="s">
        <v>8308</v>
      </c>
      <c r="Q4027">
        <f t="shared" si="186"/>
        <v>62.5</v>
      </c>
      <c r="R4027" s="14">
        <f t="shared" si="187"/>
        <v>42151.237685185188</v>
      </c>
      <c r="S4027" s="14">
        <f t="shared" si="188"/>
        <v>42211.237685185188</v>
      </c>
    </row>
    <row r="4028" spans="1:19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8307</v>
      </c>
      <c r="P4028" t="s">
        <v>8308</v>
      </c>
      <c r="Q4028">
        <f t="shared" si="186"/>
        <v>0</v>
      </c>
      <c r="R4028" s="14">
        <f t="shared" si="187"/>
        <v>42282.655543981484</v>
      </c>
      <c r="S4028" s="14">
        <f t="shared" si="188"/>
        <v>42342.697210648148</v>
      </c>
    </row>
    <row r="4029" spans="1:19" ht="58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8307</v>
      </c>
      <c r="P4029" t="s">
        <v>8308</v>
      </c>
      <c r="Q4029">
        <f t="shared" si="186"/>
        <v>30.71</v>
      </c>
      <c r="R4029" s="14">
        <f t="shared" si="187"/>
        <v>42768.97084490741</v>
      </c>
      <c r="S4029" s="14">
        <f t="shared" si="188"/>
        <v>42789.041666666672</v>
      </c>
    </row>
    <row r="4030" spans="1:19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8307</v>
      </c>
      <c r="P4030" t="s">
        <v>8308</v>
      </c>
      <c r="Q4030">
        <f t="shared" si="186"/>
        <v>51</v>
      </c>
      <c r="R4030" s="14">
        <f t="shared" si="187"/>
        <v>41765.938657407409</v>
      </c>
      <c r="S4030" s="14">
        <f t="shared" si="188"/>
        <v>41795.938657407409</v>
      </c>
    </row>
    <row r="4031" spans="1:19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8307</v>
      </c>
      <c r="P4031" t="s">
        <v>8308</v>
      </c>
      <c r="Q4031">
        <f t="shared" si="186"/>
        <v>0</v>
      </c>
      <c r="R4031" s="14">
        <f t="shared" si="187"/>
        <v>42322.025115740747</v>
      </c>
      <c r="S4031" s="14">
        <f t="shared" si="188"/>
        <v>42352.025115740747</v>
      </c>
    </row>
    <row r="4032" spans="1:19" ht="58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8307</v>
      </c>
      <c r="P4032" t="s">
        <v>8308</v>
      </c>
      <c r="Q4032">
        <f t="shared" si="186"/>
        <v>66.67</v>
      </c>
      <c r="R4032" s="14">
        <f t="shared" si="187"/>
        <v>42374.655081018514</v>
      </c>
      <c r="S4032" s="14">
        <f t="shared" si="188"/>
        <v>42403.784027777772</v>
      </c>
    </row>
    <row r="4033" spans="1:19" ht="58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8307</v>
      </c>
      <c r="P4033" t="s">
        <v>8308</v>
      </c>
      <c r="Q4033">
        <f t="shared" si="186"/>
        <v>0</v>
      </c>
      <c r="R4033" s="14">
        <f t="shared" si="187"/>
        <v>41941.585231481484</v>
      </c>
      <c r="S4033" s="14">
        <f t="shared" si="188"/>
        <v>41991.626898148148</v>
      </c>
    </row>
    <row r="4034" spans="1:19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8307</v>
      </c>
      <c r="P4034" t="s">
        <v>8308</v>
      </c>
      <c r="Q4034">
        <f t="shared" si="186"/>
        <v>59</v>
      </c>
      <c r="R4034" s="14">
        <f t="shared" si="187"/>
        <v>42293.809212962966</v>
      </c>
      <c r="S4034" s="14">
        <f t="shared" si="188"/>
        <v>42353.85087962963</v>
      </c>
    </row>
    <row r="4035" spans="1:19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8307</v>
      </c>
      <c r="P4035" t="s">
        <v>8308</v>
      </c>
      <c r="Q4035">
        <f t="shared" ref="Q4035:Q4098" si="189">IFERROR(ROUND(E4035/L4035,2),0)</f>
        <v>65.34</v>
      </c>
      <c r="R4035" s="14">
        <f t="shared" ref="R4035:R4098" si="190">(((J4035/60)/60)/24)+DATE(1970,1,1)</f>
        <v>42614.268796296295</v>
      </c>
      <c r="S4035" s="14">
        <f t="shared" ref="S4035:S4098" si="191">(((I4035/60)/60)/24)+DATE(1970,1,1)</f>
        <v>42645.375</v>
      </c>
    </row>
    <row r="4036" spans="1:19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8307</v>
      </c>
      <c r="P4036" t="s">
        <v>8308</v>
      </c>
      <c r="Q4036">
        <f t="shared" si="189"/>
        <v>100</v>
      </c>
      <c r="R4036" s="14">
        <f t="shared" si="190"/>
        <v>42067.947337962964</v>
      </c>
      <c r="S4036" s="14">
        <f t="shared" si="191"/>
        <v>42097.905671296292</v>
      </c>
    </row>
    <row r="4037" spans="1:19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8307</v>
      </c>
      <c r="P4037" t="s">
        <v>8308</v>
      </c>
      <c r="Q4037">
        <f t="shared" si="189"/>
        <v>147.4</v>
      </c>
      <c r="R4037" s="14">
        <f t="shared" si="190"/>
        <v>41903.882951388885</v>
      </c>
      <c r="S4037" s="14">
        <f t="shared" si="191"/>
        <v>41933.882951388885</v>
      </c>
    </row>
    <row r="4038" spans="1:19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8307</v>
      </c>
      <c r="P4038" t="s">
        <v>8308</v>
      </c>
      <c r="Q4038">
        <f t="shared" si="189"/>
        <v>166.06</v>
      </c>
      <c r="R4038" s="14">
        <f t="shared" si="190"/>
        <v>41804.937083333331</v>
      </c>
      <c r="S4038" s="14">
        <f t="shared" si="191"/>
        <v>41821.9375</v>
      </c>
    </row>
    <row r="4039" spans="1:19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8307</v>
      </c>
      <c r="P4039" t="s">
        <v>8308</v>
      </c>
      <c r="Q4039">
        <f t="shared" si="189"/>
        <v>40</v>
      </c>
      <c r="R4039" s="14">
        <f t="shared" si="190"/>
        <v>42497.070775462969</v>
      </c>
      <c r="S4039" s="14">
        <f t="shared" si="191"/>
        <v>42514.600694444445</v>
      </c>
    </row>
    <row r="4040" spans="1:19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8307</v>
      </c>
      <c r="P4040" t="s">
        <v>8308</v>
      </c>
      <c r="Q4040">
        <f t="shared" si="189"/>
        <v>75.25</v>
      </c>
      <c r="R4040" s="14">
        <f t="shared" si="190"/>
        <v>41869.798726851855</v>
      </c>
      <c r="S4040" s="14">
        <f t="shared" si="191"/>
        <v>41929.798726851855</v>
      </c>
    </row>
    <row r="4041" spans="1:19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8307</v>
      </c>
      <c r="P4041" t="s">
        <v>8308</v>
      </c>
      <c r="Q4041">
        <f t="shared" si="189"/>
        <v>60</v>
      </c>
      <c r="R4041" s="14">
        <f t="shared" si="190"/>
        <v>42305.670914351853</v>
      </c>
      <c r="S4041" s="14">
        <f t="shared" si="191"/>
        <v>42339.249305555553</v>
      </c>
    </row>
    <row r="4042" spans="1:19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8307</v>
      </c>
      <c r="P4042" t="s">
        <v>8308</v>
      </c>
      <c r="Q4042">
        <f t="shared" si="189"/>
        <v>1250</v>
      </c>
      <c r="R4042" s="14">
        <f t="shared" si="190"/>
        <v>42144.231527777782</v>
      </c>
      <c r="S4042" s="14">
        <f t="shared" si="191"/>
        <v>42203.125</v>
      </c>
    </row>
    <row r="4043" spans="1:19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8307</v>
      </c>
      <c r="P4043" t="s">
        <v>8308</v>
      </c>
      <c r="Q4043">
        <f t="shared" si="189"/>
        <v>10.5</v>
      </c>
      <c r="R4043" s="14">
        <f t="shared" si="190"/>
        <v>42559.474004629628</v>
      </c>
      <c r="S4043" s="14">
        <f t="shared" si="191"/>
        <v>42619.474004629628</v>
      </c>
    </row>
    <row r="4044" spans="1:19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8307</v>
      </c>
      <c r="P4044" t="s">
        <v>8308</v>
      </c>
      <c r="Q4044">
        <f t="shared" si="189"/>
        <v>7</v>
      </c>
      <c r="R4044" s="14">
        <f t="shared" si="190"/>
        <v>41995.084074074075</v>
      </c>
      <c r="S4044" s="14">
        <f t="shared" si="191"/>
        <v>42024.802777777775</v>
      </c>
    </row>
    <row r="4045" spans="1:19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8307</v>
      </c>
      <c r="P4045" t="s">
        <v>8308</v>
      </c>
      <c r="Q4045">
        <f t="shared" si="189"/>
        <v>0</v>
      </c>
      <c r="R4045" s="14">
        <f t="shared" si="190"/>
        <v>41948.957465277781</v>
      </c>
      <c r="S4045" s="14">
        <f t="shared" si="191"/>
        <v>41963.957465277781</v>
      </c>
    </row>
    <row r="4046" spans="1:19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8307</v>
      </c>
      <c r="P4046" t="s">
        <v>8308</v>
      </c>
      <c r="Q4046">
        <f t="shared" si="189"/>
        <v>56.25</v>
      </c>
      <c r="R4046" s="14">
        <f t="shared" si="190"/>
        <v>42074.219699074078</v>
      </c>
      <c r="S4046" s="14">
        <f t="shared" si="191"/>
        <v>42104.208333333328</v>
      </c>
    </row>
    <row r="4047" spans="1:19" ht="58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8307</v>
      </c>
      <c r="P4047" t="s">
        <v>8308</v>
      </c>
      <c r="Q4047">
        <f t="shared" si="189"/>
        <v>1</v>
      </c>
      <c r="R4047" s="14">
        <f t="shared" si="190"/>
        <v>41842.201261574075</v>
      </c>
      <c r="S4047" s="14">
        <f t="shared" si="191"/>
        <v>41872.201261574075</v>
      </c>
    </row>
    <row r="4048" spans="1:19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8307</v>
      </c>
      <c r="P4048" t="s">
        <v>8308</v>
      </c>
      <c r="Q4048">
        <f t="shared" si="189"/>
        <v>38.33</v>
      </c>
      <c r="R4048" s="14">
        <f t="shared" si="190"/>
        <v>41904.650578703702</v>
      </c>
      <c r="S4048" s="14">
        <f t="shared" si="191"/>
        <v>41934.650578703702</v>
      </c>
    </row>
    <row r="4049" spans="1:19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8307</v>
      </c>
      <c r="P4049" t="s">
        <v>8308</v>
      </c>
      <c r="Q4049">
        <f t="shared" si="189"/>
        <v>27.5</v>
      </c>
      <c r="R4049" s="14">
        <f t="shared" si="190"/>
        <v>41991.022488425922</v>
      </c>
      <c r="S4049" s="14">
        <f t="shared" si="191"/>
        <v>42015.041666666672</v>
      </c>
    </row>
    <row r="4050" spans="1:19" ht="58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8307</v>
      </c>
      <c r="P4050" t="s">
        <v>8308</v>
      </c>
      <c r="Q4050">
        <f t="shared" si="189"/>
        <v>32.979999999999997</v>
      </c>
      <c r="R4050" s="14">
        <f t="shared" si="190"/>
        <v>42436.509108796294</v>
      </c>
      <c r="S4050" s="14">
        <f t="shared" si="191"/>
        <v>42471.467442129629</v>
      </c>
    </row>
    <row r="4051" spans="1:19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8307</v>
      </c>
      <c r="P4051" t="s">
        <v>8308</v>
      </c>
      <c r="Q4051">
        <f t="shared" si="189"/>
        <v>16</v>
      </c>
      <c r="R4051" s="14">
        <f t="shared" si="190"/>
        <v>42169.958506944444</v>
      </c>
      <c r="S4051" s="14">
        <f t="shared" si="191"/>
        <v>42199.958506944444</v>
      </c>
    </row>
    <row r="4052" spans="1:19" ht="58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8307</v>
      </c>
      <c r="P4052" t="s">
        <v>8308</v>
      </c>
      <c r="Q4052">
        <f t="shared" si="189"/>
        <v>1</v>
      </c>
      <c r="R4052" s="14">
        <f t="shared" si="190"/>
        <v>41905.636469907404</v>
      </c>
      <c r="S4052" s="14">
        <f t="shared" si="191"/>
        <v>41935.636469907404</v>
      </c>
    </row>
    <row r="4053" spans="1:19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8307</v>
      </c>
      <c r="P4053" t="s">
        <v>8308</v>
      </c>
      <c r="Q4053">
        <f t="shared" si="189"/>
        <v>0</v>
      </c>
      <c r="R4053" s="14">
        <f t="shared" si="190"/>
        <v>41761.810150462967</v>
      </c>
      <c r="S4053" s="14">
        <f t="shared" si="191"/>
        <v>41768.286805555559</v>
      </c>
    </row>
    <row r="4054" spans="1:19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8307</v>
      </c>
      <c r="P4054" t="s">
        <v>8308</v>
      </c>
      <c r="Q4054">
        <f t="shared" si="189"/>
        <v>86.62</v>
      </c>
      <c r="R4054" s="14">
        <f t="shared" si="190"/>
        <v>41865.878657407404</v>
      </c>
      <c r="S4054" s="14">
        <f t="shared" si="191"/>
        <v>41925.878657407404</v>
      </c>
    </row>
    <row r="4055" spans="1:19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8307</v>
      </c>
      <c r="P4055" t="s">
        <v>8308</v>
      </c>
      <c r="Q4055">
        <f t="shared" si="189"/>
        <v>55</v>
      </c>
      <c r="R4055" s="14">
        <f t="shared" si="190"/>
        <v>41928.690138888887</v>
      </c>
      <c r="S4055" s="14">
        <f t="shared" si="191"/>
        <v>41958.833333333328</v>
      </c>
    </row>
    <row r="4056" spans="1:19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8307</v>
      </c>
      <c r="P4056" t="s">
        <v>8308</v>
      </c>
      <c r="Q4056">
        <f t="shared" si="189"/>
        <v>0</v>
      </c>
      <c r="R4056" s="14">
        <f t="shared" si="190"/>
        <v>42613.841261574074</v>
      </c>
      <c r="S4056" s="14">
        <f t="shared" si="191"/>
        <v>42644.166666666672</v>
      </c>
    </row>
    <row r="4057" spans="1:19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8307</v>
      </c>
      <c r="P4057" t="s">
        <v>8308</v>
      </c>
      <c r="Q4057">
        <f t="shared" si="189"/>
        <v>41.95</v>
      </c>
      <c r="R4057" s="14">
        <f t="shared" si="190"/>
        <v>41779.648506944446</v>
      </c>
      <c r="S4057" s="14">
        <f t="shared" si="191"/>
        <v>41809.648506944446</v>
      </c>
    </row>
    <row r="4058" spans="1:19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8307</v>
      </c>
      <c r="P4058" t="s">
        <v>8308</v>
      </c>
      <c r="Q4058">
        <f t="shared" si="189"/>
        <v>88.33</v>
      </c>
      <c r="R4058" s="14">
        <f t="shared" si="190"/>
        <v>42534.933321759265</v>
      </c>
      <c r="S4058" s="14">
        <f t="shared" si="191"/>
        <v>42554.832638888889</v>
      </c>
    </row>
    <row r="4059" spans="1:19" ht="58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8307</v>
      </c>
      <c r="P4059" t="s">
        <v>8308</v>
      </c>
      <c r="Q4059">
        <f t="shared" si="189"/>
        <v>129.16999999999999</v>
      </c>
      <c r="R4059" s="14">
        <f t="shared" si="190"/>
        <v>42310.968518518523</v>
      </c>
      <c r="S4059" s="14">
        <f t="shared" si="191"/>
        <v>42333.958333333328</v>
      </c>
    </row>
    <row r="4060" spans="1:19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8307</v>
      </c>
      <c r="P4060" t="s">
        <v>8308</v>
      </c>
      <c r="Q4060">
        <f t="shared" si="189"/>
        <v>23.75</v>
      </c>
      <c r="R4060" s="14">
        <f t="shared" si="190"/>
        <v>42446.060694444444</v>
      </c>
      <c r="S4060" s="14">
        <f t="shared" si="191"/>
        <v>42461.165972222225</v>
      </c>
    </row>
    <row r="4061" spans="1:19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8307</v>
      </c>
      <c r="P4061" t="s">
        <v>8308</v>
      </c>
      <c r="Q4061">
        <f t="shared" si="189"/>
        <v>35.71</v>
      </c>
      <c r="R4061" s="14">
        <f t="shared" si="190"/>
        <v>41866.640648148146</v>
      </c>
      <c r="S4061" s="14">
        <f t="shared" si="191"/>
        <v>41898.125</v>
      </c>
    </row>
    <row r="4062" spans="1:19" ht="58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8307</v>
      </c>
      <c r="P4062" t="s">
        <v>8308</v>
      </c>
      <c r="Q4062">
        <f t="shared" si="189"/>
        <v>57</v>
      </c>
      <c r="R4062" s="14">
        <f t="shared" si="190"/>
        <v>41779.695092592592</v>
      </c>
      <c r="S4062" s="14">
        <f t="shared" si="191"/>
        <v>41813.666666666664</v>
      </c>
    </row>
    <row r="4063" spans="1:19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8307</v>
      </c>
      <c r="P4063" t="s">
        <v>8308</v>
      </c>
      <c r="Q4063">
        <f t="shared" si="189"/>
        <v>0</v>
      </c>
      <c r="R4063" s="14">
        <f t="shared" si="190"/>
        <v>42421.141469907408</v>
      </c>
      <c r="S4063" s="14">
        <f t="shared" si="191"/>
        <v>42481.099803240737</v>
      </c>
    </row>
    <row r="4064" spans="1:19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8307</v>
      </c>
      <c r="P4064" t="s">
        <v>8308</v>
      </c>
      <c r="Q4064">
        <f t="shared" si="189"/>
        <v>163.33000000000001</v>
      </c>
      <c r="R4064" s="14">
        <f t="shared" si="190"/>
        <v>42523.739212962959</v>
      </c>
      <c r="S4064" s="14">
        <f t="shared" si="191"/>
        <v>42553.739212962959</v>
      </c>
    </row>
    <row r="4065" spans="1:19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8307</v>
      </c>
      <c r="P4065" t="s">
        <v>8308</v>
      </c>
      <c r="Q4065">
        <f t="shared" si="189"/>
        <v>15</v>
      </c>
      <c r="R4065" s="14">
        <f t="shared" si="190"/>
        <v>41787.681527777779</v>
      </c>
      <c r="S4065" s="14">
        <f t="shared" si="191"/>
        <v>41817.681527777779</v>
      </c>
    </row>
    <row r="4066" spans="1:19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8307</v>
      </c>
      <c r="P4066" t="s">
        <v>8308</v>
      </c>
      <c r="Q4066">
        <f t="shared" si="189"/>
        <v>64.17</v>
      </c>
      <c r="R4066" s="14">
        <f t="shared" si="190"/>
        <v>42093.588263888887</v>
      </c>
      <c r="S4066" s="14">
        <f t="shared" si="191"/>
        <v>42123.588263888887</v>
      </c>
    </row>
    <row r="4067" spans="1:19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8307</v>
      </c>
      <c r="P4067" t="s">
        <v>8308</v>
      </c>
      <c r="Q4067">
        <f t="shared" si="189"/>
        <v>6.75</v>
      </c>
      <c r="R4067" s="14">
        <f t="shared" si="190"/>
        <v>41833.951516203706</v>
      </c>
      <c r="S4067" s="14">
        <f t="shared" si="191"/>
        <v>41863.951516203706</v>
      </c>
    </row>
    <row r="4068" spans="1:19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8307</v>
      </c>
      <c r="P4068" t="s">
        <v>8308</v>
      </c>
      <c r="Q4068">
        <f t="shared" si="189"/>
        <v>25</v>
      </c>
      <c r="R4068" s="14">
        <f t="shared" si="190"/>
        <v>42479.039212962962</v>
      </c>
      <c r="S4068" s="14">
        <f t="shared" si="191"/>
        <v>42509.039212962962</v>
      </c>
    </row>
    <row r="4069" spans="1:19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8307</v>
      </c>
      <c r="P4069" t="s">
        <v>8308</v>
      </c>
      <c r="Q4069">
        <f t="shared" si="189"/>
        <v>179.12</v>
      </c>
      <c r="R4069" s="14">
        <f t="shared" si="190"/>
        <v>42235.117476851854</v>
      </c>
      <c r="S4069" s="14">
        <f t="shared" si="191"/>
        <v>42275.117476851854</v>
      </c>
    </row>
    <row r="4070" spans="1:19" ht="43.5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8307</v>
      </c>
      <c r="P4070" t="s">
        <v>8308</v>
      </c>
      <c r="Q4070">
        <f t="shared" si="189"/>
        <v>34.950000000000003</v>
      </c>
      <c r="R4070" s="14">
        <f t="shared" si="190"/>
        <v>42718.963599537034</v>
      </c>
      <c r="S4070" s="14">
        <f t="shared" si="191"/>
        <v>42748.961805555555</v>
      </c>
    </row>
    <row r="4071" spans="1:19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8307</v>
      </c>
      <c r="P4071" t="s">
        <v>8308</v>
      </c>
      <c r="Q4071">
        <f t="shared" si="189"/>
        <v>33.08</v>
      </c>
      <c r="R4071" s="14">
        <f t="shared" si="190"/>
        <v>42022.661527777775</v>
      </c>
      <c r="S4071" s="14">
        <f t="shared" si="191"/>
        <v>42063.5</v>
      </c>
    </row>
    <row r="4072" spans="1:19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8307</v>
      </c>
      <c r="P4072" t="s">
        <v>8308</v>
      </c>
      <c r="Q4072">
        <f t="shared" si="189"/>
        <v>27.5</v>
      </c>
      <c r="R4072" s="14">
        <f t="shared" si="190"/>
        <v>42031.666898148149</v>
      </c>
      <c r="S4072" s="14">
        <f t="shared" si="191"/>
        <v>42064.125</v>
      </c>
    </row>
    <row r="4073" spans="1:19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8307</v>
      </c>
      <c r="P4073" t="s">
        <v>8308</v>
      </c>
      <c r="Q4073">
        <f t="shared" si="189"/>
        <v>0</v>
      </c>
      <c r="R4073" s="14">
        <f t="shared" si="190"/>
        <v>42700.804756944446</v>
      </c>
      <c r="S4073" s="14">
        <f t="shared" si="191"/>
        <v>42730.804756944446</v>
      </c>
    </row>
    <row r="4074" spans="1:19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8307</v>
      </c>
      <c r="P4074" t="s">
        <v>8308</v>
      </c>
      <c r="Q4074">
        <f t="shared" si="189"/>
        <v>2</v>
      </c>
      <c r="R4074" s="14">
        <f t="shared" si="190"/>
        <v>41812.77443287037</v>
      </c>
      <c r="S4074" s="14">
        <f t="shared" si="191"/>
        <v>41872.77443287037</v>
      </c>
    </row>
    <row r="4075" spans="1:19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8307</v>
      </c>
      <c r="P4075" t="s">
        <v>8308</v>
      </c>
      <c r="Q4075">
        <f t="shared" si="189"/>
        <v>18.5</v>
      </c>
      <c r="R4075" s="14">
        <f t="shared" si="190"/>
        <v>42078.34520833334</v>
      </c>
      <c r="S4075" s="14">
        <f t="shared" si="191"/>
        <v>42133.166666666672</v>
      </c>
    </row>
    <row r="4076" spans="1:19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8307</v>
      </c>
      <c r="P4076" t="s">
        <v>8308</v>
      </c>
      <c r="Q4076">
        <f t="shared" si="189"/>
        <v>35</v>
      </c>
      <c r="R4076" s="14">
        <f t="shared" si="190"/>
        <v>42283.552951388891</v>
      </c>
      <c r="S4076" s="14">
        <f t="shared" si="191"/>
        <v>42313.594618055555</v>
      </c>
    </row>
    <row r="4077" spans="1:19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8307</v>
      </c>
      <c r="P4077" t="s">
        <v>8308</v>
      </c>
      <c r="Q4077">
        <f t="shared" si="189"/>
        <v>44.31</v>
      </c>
      <c r="R4077" s="14">
        <f t="shared" si="190"/>
        <v>41779.045937499999</v>
      </c>
      <c r="S4077" s="14">
        <f t="shared" si="191"/>
        <v>41820.727777777778</v>
      </c>
    </row>
    <row r="4078" spans="1:19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8307</v>
      </c>
      <c r="P4078" t="s">
        <v>8308</v>
      </c>
      <c r="Q4078">
        <f t="shared" si="189"/>
        <v>0</v>
      </c>
      <c r="R4078" s="14">
        <f t="shared" si="190"/>
        <v>41905.795706018522</v>
      </c>
      <c r="S4078" s="14">
        <f t="shared" si="191"/>
        <v>41933.82708333333</v>
      </c>
    </row>
    <row r="4079" spans="1:19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8307</v>
      </c>
      <c r="P4079" t="s">
        <v>8308</v>
      </c>
      <c r="Q4079">
        <f t="shared" si="189"/>
        <v>222.5</v>
      </c>
      <c r="R4079" s="14">
        <f t="shared" si="190"/>
        <v>42695.7105787037</v>
      </c>
      <c r="S4079" s="14">
        <f t="shared" si="191"/>
        <v>42725.7105787037</v>
      </c>
    </row>
    <row r="4080" spans="1:19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8307</v>
      </c>
      <c r="P4080" t="s">
        <v>8308</v>
      </c>
      <c r="Q4080">
        <f t="shared" si="189"/>
        <v>0</v>
      </c>
      <c r="R4080" s="14">
        <f t="shared" si="190"/>
        <v>42732.787523148145</v>
      </c>
      <c r="S4080" s="14">
        <f t="shared" si="191"/>
        <v>42762.787523148145</v>
      </c>
    </row>
    <row r="4081" spans="1:19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8307</v>
      </c>
      <c r="P4081" t="s">
        <v>8308</v>
      </c>
      <c r="Q4081">
        <f t="shared" si="189"/>
        <v>5</v>
      </c>
      <c r="R4081" s="14">
        <f t="shared" si="190"/>
        <v>42510.938900462963</v>
      </c>
      <c r="S4081" s="14">
        <f t="shared" si="191"/>
        <v>42540.938900462963</v>
      </c>
    </row>
    <row r="4082" spans="1:19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8307</v>
      </c>
      <c r="P4082" t="s">
        <v>8308</v>
      </c>
      <c r="Q4082">
        <f t="shared" si="189"/>
        <v>0</v>
      </c>
      <c r="R4082" s="14">
        <f t="shared" si="190"/>
        <v>42511.698101851856</v>
      </c>
      <c r="S4082" s="14">
        <f t="shared" si="191"/>
        <v>42535.787500000006</v>
      </c>
    </row>
    <row r="4083" spans="1:19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8307</v>
      </c>
      <c r="P4083" t="s">
        <v>8308</v>
      </c>
      <c r="Q4083">
        <f t="shared" si="189"/>
        <v>29.17</v>
      </c>
      <c r="R4083" s="14">
        <f t="shared" si="190"/>
        <v>42041.581307870365</v>
      </c>
      <c r="S4083" s="14">
        <f t="shared" si="191"/>
        <v>42071.539641203708</v>
      </c>
    </row>
    <row r="4084" spans="1:19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8307</v>
      </c>
      <c r="P4084" t="s">
        <v>8308</v>
      </c>
      <c r="Q4084">
        <f t="shared" si="189"/>
        <v>1.5</v>
      </c>
      <c r="R4084" s="14">
        <f t="shared" si="190"/>
        <v>42307.189270833333</v>
      </c>
      <c r="S4084" s="14">
        <f t="shared" si="191"/>
        <v>42322.958333333328</v>
      </c>
    </row>
    <row r="4085" spans="1:19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8307</v>
      </c>
      <c r="P4085" t="s">
        <v>8308</v>
      </c>
      <c r="Q4085">
        <f t="shared" si="189"/>
        <v>126.5</v>
      </c>
      <c r="R4085" s="14">
        <f t="shared" si="190"/>
        <v>42353.761759259258</v>
      </c>
      <c r="S4085" s="14">
        <f t="shared" si="191"/>
        <v>42383.761759259258</v>
      </c>
    </row>
    <row r="4086" spans="1:19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8307</v>
      </c>
      <c r="P4086" t="s">
        <v>8308</v>
      </c>
      <c r="Q4086">
        <f t="shared" si="189"/>
        <v>10</v>
      </c>
      <c r="R4086" s="14">
        <f t="shared" si="190"/>
        <v>42622.436412037037</v>
      </c>
      <c r="S4086" s="14">
        <f t="shared" si="191"/>
        <v>42652.436412037037</v>
      </c>
    </row>
    <row r="4087" spans="1:19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8307</v>
      </c>
      <c r="P4087" t="s">
        <v>8308</v>
      </c>
      <c r="Q4087">
        <f t="shared" si="189"/>
        <v>10</v>
      </c>
      <c r="R4087" s="14">
        <f t="shared" si="190"/>
        <v>42058.603877314818</v>
      </c>
      <c r="S4087" s="14">
        <f t="shared" si="191"/>
        <v>42087.165972222225</v>
      </c>
    </row>
    <row r="4088" spans="1:19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8307</v>
      </c>
      <c r="P4088" t="s">
        <v>8308</v>
      </c>
      <c r="Q4088">
        <f t="shared" si="189"/>
        <v>9.4</v>
      </c>
      <c r="R4088" s="14">
        <f t="shared" si="190"/>
        <v>42304.940960648149</v>
      </c>
      <c r="S4088" s="14">
        <f t="shared" si="191"/>
        <v>42329.166666666672</v>
      </c>
    </row>
    <row r="4089" spans="1:19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8307</v>
      </c>
      <c r="P4089" t="s">
        <v>8308</v>
      </c>
      <c r="Q4089">
        <f t="shared" si="189"/>
        <v>0</v>
      </c>
      <c r="R4089" s="14">
        <f t="shared" si="190"/>
        <v>42538.742893518516</v>
      </c>
      <c r="S4089" s="14">
        <f t="shared" si="191"/>
        <v>42568.742893518516</v>
      </c>
    </row>
    <row r="4090" spans="1:19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8307</v>
      </c>
      <c r="P4090" t="s">
        <v>8308</v>
      </c>
      <c r="Q4090">
        <f t="shared" si="189"/>
        <v>72</v>
      </c>
      <c r="R4090" s="14">
        <f t="shared" si="190"/>
        <v>41990.612546296295</v>
      </c>
      <c r="S4090" s="14">
        <f t="shared" si="191"/>
        <v>42020.434722222228</v>
      </c>
    </row>
    <row r="4091" spans="1:19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8307</v>
      </c>
      <c r="P4091" t="s">
        <v>8308</v>
      </c>
      <c r="Q4091">
        <f t="shared" si="189"/>
        <v>30</v>
      </c>
      <c r="R4091" s="14">
        <f t="shared" si="190"/>
        <v>42122.732499999998</v>
      </c>
      <c r="S4091" s="14">
        <f t="shared" si="191"/>
        <v>42155.732638888891</v>
      </c>
    </row>
    <row r="4092" spans="1:19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8307</v>
      </c>
      <c r="P4092" t="s">
        <v>8308</v>
      </c>
      <c r="Q4092">
        <f t="shared" si="189"/>
        <v>10.67</v>
      </c>
      <c r="R4092" s="14">
        <f t="shared" si="190"/>
        <v>42209.67288194444</v>
      </c>
      <c r="S4092" s="14">
        <f t="shared" si="191"/>
        <v>42223.625</v>
      </c>
    </row>
    <row r="4093" spans="1:19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8307</v>
      </c>
      <c r="P4093" t="s">
        <v>8308</v>
      </c>
      <c r="Q4093">
        <f t="shared" si="189"/>
        <v>25.5</v>
      </c>
      <c r="R4093" s="14">
        <f t="shared" si="190"/>
        <v>41990.506377314814</v>
      </c>
      <c r="S4093" s="14">
        <f t="shared" si="191"/>
        <v>42020.506377314814</v>
      </c>
    </row>
    <row r="4094" spans="1:19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8307</v>
      </c>
      <c r="P4094" t="s">
        <v>8308</v>
      </c>
      <c r="Q4094">
        <f t="shared" si="189"/>
        <v>20</v>
      </c>
      <c r="R4094" s="14">
        <f t="shared" si="190"/>
        <v>42039.194988425923</v>
      </c>
      <c r="S4094" s="14">
        <f t="shared" si="191"/>
        <v>42099.153321759266</v>
      </c>
    </row>
    <row r="4095" spans="1:19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8307</v>
      </c>
      <c r="P4095" t="s">
        <v>8308</v>
      </c>
      <c r="Q4095">
        <f t="shared" si="189"/>
        <v>15</v>
      </c>
      <c r="R4095" s="14">
        <f t="shared" si="190"/>
        <v>42178.815891203703</v>
      </c>
      <c r="S4095" s="14">
        <f t="shared" si="191"/>
        <v>42238.815891203703</v>
      </c>
    </row>
    <row r="4096" spans="1:19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8307</v>
      </c>
      <c r="P4096" t="s">
        <v>8308</v>
      </c>
      <c r="Q4096">
        <f t="shared" si="189"/>
        <v>91.25</v>
      </c>
      <c r="R4096" s="14">
        <f t="shared" si="190"/>
        <v>41890.086805555555</v>
      </c>
      <c r="S4096" s="14">
        <f t="shared" si="191"/>
        <v>41934.207638888889</v>
      </c>
    </row>
    <row r="4097" spans="1:19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8307</v>
      </c>
      <c r="P4097" t="s">
        <v>8308</v>
      </c>
      <c r="Q4097">
        <f t="shared" si="189"/>
        <v>800</v>
      </c>
      <c r="R4097" s="14">
        <f t="shared" si="190"/>
        <v>42693.031828703708</v>
      </c>
      <c r="S4097" s="14">
        <f t="shared" si="191"/>
        <v>42723.031828703708</v>
      </c>
    </row>
    <row r="4098" spans="1:19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8307</v>
      </c>
      <c r="P4098" t="s">
        <v>8308</v>
      </c>
      <c r="Q4098">
        <f t="shared" si="189"/>
        <v>80</v>
      </c>
      <c r="R4098" s="14">
        <f t="shared" si="190"/>
        <v>42750.530312499999</v>
      </c>
      <c r="S4098" s="14">
        <f t="shared" si="191"/>
        <v>42794.368749999994</v>
      </c>
    </row>
    <row r="4099" spans="1:19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8307</v>
      </c>
      <c r="P4099" t="s">
        <v>8308</v>
      </c>
      <c r="Q4099">
        <f t="shared" ref="Q4099:Q4115" si="192">IFERROR(ROUND(E4099/L4099,2),0)</f>
        <v>0</v>
      </c>
      <c r="R4099" s="14">
        <f t="shared" ref="R4099:R4115" si="193">(((J4099/60)/60)/24)+DATE(1970,1,1)</f>
        <v>42344.824502314819</v>
      </c>
      <c r="S4099" s="14">
        <f t="shared" ref="S4099:S4115" si="194">(((I4099/60)/60)/24)+DATE(1970,1,1)</f>
        <v>42400.996527777781</v>
      </c>
    </row>
    <row r="4100" spans="1:19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8307</v>
      </c>
      <c r="P4100" t="s">
        <v>8308</v>
      </c>
      <c r="Q4100">
        <f t="shared" si="192"/>
        <v>0</v>
      </c>
      <c r="R4100" s="14">
        <f t="shared" si="193"/>
        <v>42495.722187499996</v>
      </c>
      <c r="S4100" s="14">
        <f t="shared" si="194"/>
        <v>42525.722187499996</v>
      </c>
    </row>
    <row r="4101" spans="1:19" ht="58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8307</v>
      </c>
      <c r="P4101" t="s">
        <v>8308</v>
      </c>
      <c r="Q4101">
        <f t="shared" si="192"/>
        <v>50</v>
      </c>
      <c r="R4101" s="14">
        <f t="shared" si="193"/>
        <v>42570.850381944445</v>
      </c>
      <c r="S4101" s="14">
        <f t="shared" si="194"/>
        <v>42615.850381944445</v>
      </c>
    </row>
    <row r="4102" spans="1:19" ht="43.5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8307</v>
      </c>
      <c r="P4102" t="s">
        <v>8308</v>
      </c>
      <c r="Q4102">
        <f t="shared" si="192"/>
        <v>0</v>
      </c>
      <c r="R4102" s="14">
        <f t="shared" si="193"/>
        <v>41927.124884259261</v>
      </c>
      <c r="S4102" s="14">
        <f t="shared" si="194"/>
        <v>41937.124884259261</v>
      </c>
    </row>
    <row r="4103" spans="1:19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8307</v>
      </c>
      <c r="P4103" t="s">
        <v>8308</v>
      </c>
      <c r="Q4103">
        <f t="shared" si="192"/>
        <v>0</v>
      </c>
      <c r="R4103" s="14">
        <f t="shared" si="193"/>
        <v>42730.903726851851</v>
      </c>
      <c r="S4103" s="14">
        <f t="shared" si="194"/>
        <v>42760.903726851851</v>
      </c>
    </row>
    <row r="4104" spans="1:19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8307</v>
      </c>
      <c r="P4104" t="s">
        <v>8308</v>
      </c>
      <c r="Q4104">
        <f t="shared" si="192"/>
        <v>22.83</v>
      </c>
      <c r="R4104" s="14">
        <f t="shared" si="193"/>
        <v>42475.848067129627</v>
      </c>
      <c r="S4104" s="14">
        <f t="shared" si="194"/>
        <v>42505.848067129627</v>
      </c>
    </row>
    <row r="4105" spans="1:19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8307</v>
      </c>
      <c r="P4105" t="s">
        <v>8308</v>
      </c>
      <c r="Q4105">
        <f t="shared" si="192"/>
        <v>16.670000000000002</v>
      </c>
      <c r="R4105" s="14">
        <f t="shared" si="193"/>
        <v>42188.83293981482</v>
      </c>
      <c r="S4105" s="14">
        <f t="shared" si="194"/>
        <v>42242.772222222222</v>
      </c>
    </row>
    <row r="4106" spans="1:19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8307</v>
      </c>
      <c r="P4106" t="s">
        <v>8308</v>
      </c>
      <c r="Q4106">
        <f t="shared" si="192"/>
        <v>45.79</v>
      </c>
      <c r="R4106" s="14">
        <f t="shared" si="193"/>
        <v>42640.278171296297</v>
      </c>
      <c r="S4106" s="14">
        <f t="shared" si="194"/>
        <v>42670.278171296297</v>
      </c>
    </row>
    <row r="4107" spans="1:19" ht="58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8307</v>
      </c>
      <c r="P4107" t="s">
        <v>8308</v>
      </c>
      <c r="Q4107">
        <f t="shared" si="192"/>
        <v>383.33</v>
      </c>
      <c r="R4107" s="14">
        <f t="shared" si="193"/>
        <v>42697.010520833333</v>
      </c>
      <c r="S4107" s="14">
        <f t="shared" si="194"/>
        <v>42730.010520833333</v>
      </c>
    </row>
    <row r="4108" spans="1:19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8307</v>
      </c>
      <c r="P4108" t="s">
        <v>8308</v>
      </c>
      <c r="Q4108">
        <f t="shared" si="192"/>
        <v>106.97</v>
      </c>
      <c r="R4108" s="14">
        <f t="shared" si="193"/>
        <v>42053.049375000002</v>
      </c>
      <c r="S4108" s="14">
        <f t="shared" si="194"/>
        <v>42096.041666666672</v>
      </c>
    </row>
    <row r="4109" spans="1:19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8307</v>
      </c>
      <c r="P4109" t="s">
        <v>8308</v>
      </c>
      <c r="Q4109">
        <f t="shared" si="192"/>
        <v>10.25</v>
      </c>
      <c r="R4109" s="14">
        <f t="shared" si="193"/>
        <v>41883.916678240741</v>
      </c>
      <c r="S4109" s="14">
        <f t="shared" si="194"/>
        <v>41906.916678240741</v>
      </c>
    </row>
    <row r="4110" spans="1:19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8307</v>
      </c>
      <c r="P4110" t="s">
        <v>8308</v>
      </c>
      <c r="Q4110">
        <f t="shared" si="192"/>
        <v>59</v>
      </c>
      <c r="R4110" s="14">
        <f t="shared" si="193"/>
        <v>42767.031678240746</v>
      </c>
      <c r="S4110" s="14">
        <f t="shared" si="194"/>
        <v>42797.208333333328</v>
      </c>
    </row>
    <row r="4111" spans="1:19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8307</v>
      </c>
      <c r="P4111" t="s">
        <v>8308</v>
      </c>
      <c r="Q4111">
        <f t="shared" si="192"/>
        <v>0</v>
      </c>
      <c r="R4111" s="14">
        <f t="shared" si="193"/>
        <v>42307.539398148147</v>
      </c>
      <c r="S4111" s="14">
        <f t="shared" si="194"/>
        <v>42337.581064814818</v>
      </c>
    </row>
    <row r="4112" spans="1:19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8307</v>
      </c>
      <c r="P4112" t="s">
        <v>8308</v>
      </c>
      <c r="Q4112">
        <f t="shared" si="192"/>
        <v>14.33</v>
      </c>
      <c r="R4112" s="14">
        <f t="shared" si="193"/>
        <v>42512.626747685179</v>
      </c>
      <c r="S4112" s="14">
        <f t="shared" si="194"/>
        <v>42572.626747685179</v>
      </c>
    </row>
    <row r="4113" spans="1:19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8307</v>
      </c>
      <c r="P4113" t="s">
        <v>8308</v>
      </c>
      <c r="Q4113">
        <f t="shared" si="192"/>
        <v>15.67</v>
      </c>
      <c r="R4113" s="14">
        <f t="shared" si="193"/>
        <v>42029.135879629626</v>
      </c>
      <c r="S4113" s="14">
        <f t="shared" si="194"/>
        <v>42059.135879629626</v>
      </c>
    </row>
    <row r="4114" spans="1:19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8307</v>
      </c>
      <c r="P4114" t="s">
        <v>8308</v>
      </c>
      <c r="Q4114">
        <f t="shared" si="192"/>
        <v>1</v>
      </c>
      <c r="R4114" s="14">
        <f t="shared" si="193"/>
        <v>42400.946597222224</v>
      </c>
      <c r="S4114" s="14">
        <f t="shared" si="194"/>
        <v>42428</v>
      </c>
    </row>
    <row r="4115" spans="1:19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8307</v>
      </c>
      <c r="P4115" t="s">
        <v>8308</v>
      </c>
      <c r="Q4115">
        <f t="shared" si="192"/>
        <v>1</v>
      </c>
      <c r="R4115" s="14">
        <f t="shared" si="193"/>
        <v>42358.573182870372</v>
      </c>
      <c r="S4115" s="14">
        <f t="shared" si="194"/>
        <v>42377.273611111115</v>
      </c>
    </row>
  </sheetData>
  <autoFilter ref="A1:S4115" xr:uid="{520533D3-DFDB-4933-AFB1-C5C1D5DF5298}"/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5B1F4-B505-498B-B408-BF027AF290AD}">
  <dimension ref="A1"/>
  <sheetViews>
    <sheetView workbookViewId="0">
      <selection activeCell="D41" sqref="D4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89B16-76E6-40F2-815E-C6A1792BFBF4}">
  <dimension ref="A1:E18"/>
  <sheetViews>
    <sheetView workbookViewId="0">
      <selection activeCell="A4" activeCellId="1" sqref="A1:B2 A4:E1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7" width="10.7265625" bestFit="1" customWidth="1"/>
  </cols>
  <sheetData>
    <row r="1" spans="1:5" x14ac:dyDescent="0.35">
      <c r="A1" s="10" t="s">
        <v>8311</v>
      </c>
      <c r="B1" t="s">
        <v>8307</v>
      </c>
    </row>
    <row r="2" spans="1:5" x14ac:dyDescent="0.35">
      <c r="A2" s="10" t="s">
        <v>8392</v>
      </c>
      <c r="B2" t="s">
        <v>8364</v>
      </c>
    </row>
    <row r="4" spans="1:5" x14ac:dyDescent="0.35">
      <c r="A4" s="10" t="s">
        <v>8363</v>
      </c>
      <c r="B4" s="10" t="s">
        <v>8359</v>
      </c>
    </row>
    <row r="5" spans="1:5" x14ac:dyDescent="0.35">
      <c r="A5" s="10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1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1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1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1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1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1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1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1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1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1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1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1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1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13C0-47EB-482E-AB60-9CA16C95F2AB}">
  <dimension ref="A1:H15"/>
  <sheetViews>
    <sheetView workbookViewId="0">
      <selection activeCell="D4" sqref="D4"/>
    </sheetView>
  </sheetViews>
  <sheetFormatPr defaultRowHeight="14.5" x14ac:dyDescent="0.35"/>
  <cols>
    <col min="1" max="1" width="23.90625" customWidth="1"/>
    <col min="2" max="2" width="17.26953125" bestFit="1" customWidth="1"/>
    <col min="3" max="3" width="13.6328125" bestFit="1" customWidth="1"/>
    <col min="4" max="4" width="16.7265625" bestFit="1" customWidth="1"/>
    <col min="5" max="5" width="12.90625" bestFit="1" customWidth="1"/>
    <col min="6" max="6" width="19.90625" style="16" bestFit="1" customWidth="1"/>
    <col min="7" max="7" width="16.7265625" style="16" bestFit="1" customWidth="1"/>
    <col min="8" max="8" width="18.90625" bestFit="1" customWidth="1"/>
  </cols>
  <sheetData>
    <row r="1" spans="1:8" x14ac:dyDescent="0.35">
      <c r="A1" t="s">
        <v>8412</v>
      </c>
      <c r="B1" t="s">
        <v>8411</v>
      </c>
      <c r="C1" t="s">
        <v>8410</v>
      </c>
      <c r="D1" t="s">
        <v>8409</v>
      </c>
      <c r="E1" t="s">
        <v>8408</v>
      </c>
      <c r="F1" s="16" t="s">
        <v>8407</v>
      </c>
      <c r="G1" s="16" t="s">
        <v>8406</v>
      </c>
      <c r="H1" t="s">
        <v>8405</v>
      </c>
    </row>
    <row r="2" spans="1:8" x14ac:dyDescent="0.35">
      <c r="A2" t="s">
        <v>8404</v>
      </c>
      <c r="B2">
        <f>COUNTIFS(KickStarter!F:F,"successful",KickStarter!D:D,"&lt;1000",KickStarter!P:P,"plays")</f>
        <v>141</v>
      </c>
      <c r="C2">
        <f>COUNTIFS(KickStarter!F:F,"failed",KickStarter!D:D,"&lt;1000",KickStarter!P:P,"plays")</f>
        <v>45</v>
      </c>
      <c r="D2">
        <f>COUNTIFS(KickStarter!F:F,"canceled",KickStarter!D:D,"&lt;1000",KickStarter!P:P,"plays")</f>
        <v>0</v>
      </c>
      <c r="E2">
        <f>SUM(B2:D2)</f>
        <v>186</v>
      </c>
      <c r="F2" s="16">
        <f>B2/E2</f>
        <v>0.75806451612903225</v>
      </c>
      <c r="G2" s="16">
        <f>C2/E2</f>
        <v>0.24193548387096775</v>
      </c>
      <c r="H2">
        <f>D2/E2</f>
        <v>0</v>
      </c>
    </row>
    <row r="3" spans="1:8" x14ac:dyDescent="0.35">
      <c r="A3" t="s">
        <v>8403</v>
      </c>
      <c r="B3">
        <f>COUNTIFS(KickStarter!F:F,"successful",KickStarter!D:D,"&gt;=1000",KickStarter!D:D,"&lt;=4999",KickStarter!P:P,"plays")</f>
        <v>388</v>
      </c>
      <c r="C3">
        <f>COUNTIFS(KickStarter!F:F,"failed",KickStarter!D:D,"&gt;=1000",KickStarter!D:D,"&lt;=4999",KickStarter!P:P,"plays")</f>
        <v>146</v>
      </c>
      <c r="D3">
        <f>COUNTIFS(KickStarter!F:F,"canceled",KickStarter!D:D,"&gt;=1000",KickStarter!D:D,"&lt;=4999",KickStarter!P:P,"plays")</f>
        <v>0</v>
      </c>
      <c r="E3">
        <f t="shared" ref="E3:E13" si="0">SUM(B3:D3)</f>
        <v>534</v>
      </c>
      <c r="F3" s="16">
        <f>B3/E3</f>
        <v>0.72659176029962547</v>
      </c>
      <c r="G3" s="16">
        <f t="shared" ref="G3:G15" si="1">C3/E3</f>
        <v>0.27340823970037453</v>
      </c>
      <c r="H3">
        <f t="shared" ref="H3:H14" si="2">D3/E3</f>
        <v>0</v>
      </c>
    </row>
    <row r="4" spans="1:8" x14ac:dyDescent="0.35">
      <c r="A4" t="s">
        <v>8402</v>
      </c>
      <c r="B4">
        <f>COUNTIFS(KickStarter!F:F,"successful",KickStarter!D:D,"&gt;=5000",KickStarter!D:D,"&lt;=9999",KickStarter!P:P,"plays")</f>
        <v>93</v>
      </c>
      <c r="C4">
        <f>COUNTIFS(KickStarter!F:F,"failed",KickStarter!D:D,"&gt;=5000",KickStarter!D:D,"&lt;=9999",KickStarter!P:P,"plays")</f>
        <v>76</v>
      </c>
      <c r="D4">
        <f>COUNTIFS(KickStarter!F:F,"canceled",KickStarter!D:D,"&gt;=5000",KickStarter!D:D,"&lt;=9999",KickStarter!P:P,"plays")</f>
        <v>0</v>
      </c>
      <c r="E4">
        <f t="shared" si="0"/>
        <v>169</v>
      </c>
      <c r="F4" s="16">
        <f t="shared" ref="F4:F14" si="3">B4/E4</f>
        <v>0.55029585798816572</v>
      </c>
      <c r="G4" s="16">
        <f t="shared" si="1"/>
        <v>0.44970414201183434</v>
      </c>
      <c r="H4">
        <f t="shared" si="2"/>
        <v>0</v>
      </c>
    </row>
    <row r="5" spans="1:8" x14ac:dyDescent="0.35">
      <c r="A5" t="s">
        <v>8401</v>
      </c>
      <c r="B5">
        <f>COUNTIFS(KickStarter!F:F,"successful",KickStarter!D:D,"&gt;=10000",KickStarter!D:D,"&lt;=14999",KickStarter!P:P,"plays")</f>
        <v>39</v>
      </c>
      <c r="C5">
        <f>COUNTIFS(KickStarter!F:F,"failed",KickStarter!D:D,"&gt;=10000",KickStarter!D:D,"&lt;=14999",KickStarter!P:P,"plays")</f>
        <v>33</v>
      </c>
      <c r="D5">
        <f>COUNTIFS(KickStarter!F:F,"canceled",KickStarter!D:D,"&gt;=10000",KickStarter!D:D,"&lt;=14999",KickStarter!P:P,"plays")</f>
        <v>0</v>
      </c>
      <c r="E5">
        <f t="shared" si="0"/>
        <v>72</v>
      </c>
      <c r="F5" s="16">
        <f t="shared" si="3"/>
        <v>0.54166666666666663</v>
      </c>
      <c r="G5" s="16">
        <f t="shared" si="1"/>
        <v>0.45833333333333331</v>
      </c>
      <c r="H5">
        <f t="shared" si="2"/>
        <v>0</v>
      </c>
    </row>
    <row r="6" spans="1:8" x14ac:dyDescent="0.35">
      <c r="A6" t="s">
        <v>8400</v>
      </c>
      <c r="B6">
        <f>COUNTIFS(KickStarter!F:F,"successful",KickStarter!D:D,"&gt;=15000",KickStarter!D:D,"&lt;=19999",KickStarter!P:P,"plays")</f>
        <v>12</v>
      </c>
      <c r="C6">
        <f>COUNTIFS(KickStarter!F:F,"failed",KickStarter!D:D,"&gt;=15000",KickStarter!D:D,"&lt;=19999",KickStarter!P:P,"plays")</f>
        <v>12</v>
      </c>
      <c r="D6">
        <f>COUNTIFS(KickStarter!F:F,"canceled",KickStarter!D:D,"&gt;=15000",KickStarter!D:D,"&lt;=19999",KickStarter!P:P,"plays")</f>
        <v>0</v>
      </c>
      <c r="E6">
        <f t="shared" si="0"/>
        <v>24</v>
      </c>
      <c r="F6" s="16">
        <f t="shared" si="3"/>
        <v>0.5</v>
      </c>
      <c r="G6" s="16">
        <f t="shared" si="1"/>
        <v>0.5</v>
      </c>
      <c r="H6">
        <f t="shared" si="2"/>
        <v>0</v>
      </c>
    </row>
    <row r="7" spans="1:8" x14ac:dyDescent="0.35">
      <c r="A7" t="s">
        <v>8399</v>
      </c>
      <c r="B7">
        <f>COUNTIFS(KickStarter!F:F,"successful",KickStarter!D:D,"&gt;=20000",KickStarter!D:D,"&lt;=24999",KickStarter!P:P,"plays")</f>
        <v>9</v>
      </c>
      <c r="C7">
        <f>COUNTIFS(KickStarter!F:F,"failed",KickStarter!D:D,"&gt;=20000",KickStarter!D:D,"&lt;=24999",KickStarter!P:P,"plays")</f>
        <v>11</v>
      </c>
      <c r="D7">
        <f>COUNTIFS(KickStarter!F:F,"canceled",KickStarter!D:D,"&gt;=20000",KickStarter!D:D,"&lt;=24999",KickStarter!P:P,"plays")</f>
        <v>0</v>
      </c>
      <c r="E7">
        <f t="shared" si="0"/>
        <v>20</v>
      </c>
      <c r="F7" s="16">
        <f t="shared" si="3"/>
        <v>0.45</v>
      </c>
      <c r="G7" s="16">
        <f t="shared" si="1"/>
        <v>0.55000000000000004</v>
      </c>
      <c r="H7">
        <f t="shared" si="2"/>
        <v>0</v>
      </c>
    </row>
    <row r="8" spans="1:8" x14ac:dyDescent="0.35">
      <c r="A8" t="s">
        <v>8398</v>
      </c>
      <c r="B8">
        <f>COUNTIFS(KickStarter!F:F,"successful",KickStarter!D:D,"&gt;=25000",KickStarter!D:D,"&lt;=29999",KickStarter!P:P,"plays")</f>
        <v>1</v>
      </c>
      <c r="C8">
        <f>COUNTIFS(KickStarter!F:F,"failed",KickStarter!D:D,"&gt;=25000",KickStarter!D:D,"&lt;=29999",KickStarter!P:P,"plays")</f>
        <v>4</v>
      </c>
      <c r="D8">
        <f>COUNTIFS(KickStarter!F:F,"canceled",KickStarter!D:D,"&gt;=25000",KickStarter!D:D,"&lt;=29999",KickStarter!P:P,"plays")</f>
        <v>0</v>
      </c>
      <c r="E8">
        <f t="shared" si="0"/>
        <v>5</v>
      </c>
      <c r="F8" s="16">
        <f t="shared" si="3"/>
        <v>0.2</v>
      </c>
      <c r="G8" s="16">
        <f t="shared" si="1"/>
        <v>0.8</v>
      </c>
      <c r="H8">
        <f t="shared" si="2"/>
        <v>0</v>
      </c>
    </row>
    <row r="9" spans="1:8" x14ac:dyDescent="0.35">
      <c r="A9" t="s">
        <v>8397</v>
      </c>
      <c r="B9">
        <f>COUNTIFS(KickStarter!F:F,"successful",KickStarter!D:D,"&gt;=30000",KickStarter!D:D,"&lt;=34999",KickStarter!P:P,"plays")</f>
        <v>3</v>
      </c>
      <c r="C9">
        <f>COUNTIFS(KickStarter!F:F,"failed",KickStarter!D:D,"&gt;=30000",KickStarter!D:D,"&lt;=34999",KickStarter!P:P,"plays")</f>
        <v>8</v>
      </c>
      <c r="D9">
        <f>COUNTIFS(KickStarter!F:F,"canceled",KickStarter!D:D,"&gt;=30000",KickStarter!D:D,"&lt;=34999",KickStarter!P:P,"plays")</f>
        <v>0</v>
      </c>
      <c r="E9">
        <f t="shared" si="0"/>
        <v>11</v>
      </c>
      <c r="F9" s="16">
        <f t="shared" si="3"/>
        <v>0.27272727272727271</v>
      </c>
      <c r="G9" s="16">
        <f t="shared" si="1"/>
        <v>0.72727272727272729</v>
      </c>
      <c r="H9">
        <f t="shared" si="2"/>
        <v>0</v>
      </c>
    </row>
    <row r="10" spans="1:8" x14ac:dyDescent="0.35">
      <c r="A10" t="s">
        <v>8396</v>
      </c>
      <c r="B10">
        <f>COUNTIFS(KickStarter!F:F,"successful",KickStarter!D:D,"&gt;=35000",KickStarter!D:D,"&lt;=39999",KickStarter!P:P,"plays")</f>
        <v>4</v>
      </c>
      <c r="C10">
        <f>COUNTIFS(KickStarter!F:F,"failed",KickStarter!D:D,"&gt;=35000",KickStarter!D:D,"&lt;=39999",KickStarter!P:P,"plays")</f>
        <v>2</v>
      </c>
      <c r="D10">
        <f>COUNTIFS(KickStarter!F:F,"canceled",KickStarter!D:D,"&gt;=35000",KickStarter!D:D,"&lt;=39999",KickStarter!P:P,"plays")</f>
        <v>0</v>
      </c>
      <c r="E10">
        <f t="shared" si="0"/>
        <v>6</v>
      </c>
      <c r="F10" s="16">
        <f t="shared" si="3"/>
        <v>0.66666666666666663</v>
      </c>
      <c r="G10" s="16">
        <f t="shared" si="1"/>
        <v>0.33333333333333331</v>
      </c>
      <c r="H10">
        <f t="shared" si="2"/>
        <v>0</v>
      </c>
    </row>
    <row r="11" spans="1:8" x14ac:dyDescent="0.35">
      <c r="A11" t="s">
        <v>8395</v>
      </c>
      <c r="B11">
        <f>COUNTIFS(KickStarter!F:F,"successful",KickStarter!D:D,"&gt;=40000",KickStarter!D:D,"&lt;=44999",KickStarter!P:P,"plays")</f>
        <v>2</v>
      </c>
      <c r="C11">
        <f>COUNTIFS(KickStarter!F:F,"failed",KickStarter!D:D,"&gt;=40000",KickStarter!D:D,"&lt;=44999",KickStarter!P:P,"plays")</f>
        <v>1</v>
      </c>
      <c r="D11">
        <f>COUNTIFS(KickStarter!F:F,"canceled",KickStarter!D:D,"&gt;=40000",KickStarter!D:D,"&lt;=44999",KickStarter!P:P,"plays")</f>
        <v>0</v>
      </c>
      <c r="E11">
        <f t="shared" si="0"/>
        <v>3</v>
      </c>
      <c r="F11" s="16">
        <f t="shared" si="3"/>
        <v>0.66666666666666663</v>
      </c>
      <c r="G11" s="16">
        <f t="shared" si="1"/>
        <v>0.33333333333333331</v>
      </c>
      <c r="H11">
        <f t="shared" si="2"/>
        <v>0</v>
      </c>
    </row>
    <row r="12" spans="1:8" x14ac:dyDescent="0.35">
      <c r="A12" t="s">
        <v>8394</v>
      </c>
      <c r="B12">
        <f>COUNTIFS(KickStarter!F:F,"successful",KickStarter!D:D,"&gt;=45000",KickStarter!D:D,"&lt;=49999",KickStarter!P:P,"plays")</f>
        <v>0</v>
      </c>
      <c r="C12">
        <f>COUNTIFS(KickStarter!F:F,"failed",KickStarter!D:D,"&gt;=45000",KickStarter!D:D,"&lt;=49999",KickStarter!P:P,"plays")</f>
        <v>1</v>
      </c>
      <c r="D12">
        <f>COUNTIFS(KickStarter!F:F,"canceled",KickStarter!D:D,"&gt;=45000",KickStarter!D:D,"&lt;=49999",KickStarter!P:P,"plays")</f>
        <v>0</v>
      </c>
      <c r="E12">
        <f t="shared" si="0"/>
        <v>1</v>
      </c>
      <c r="F12" s="16">
        <f t="shared" si="3"/>
        <v>0</v>
      </c>
      <c r="G12" s="16">
        <f t="shared" si="1"/>
        <v>1</v>
      </c>
      <c r="H12">
        <f t="shared" si="2"/>
        <v>0</v>
      </c>
    </row>
    <row r="13" spans="1:8" x14ac:dyDescent="0.35">
      <c r="A13" t="s">
        <v>8393</v>
      </c>
      <c r="B13">
        <f>COUNTIFS(KickStarter!F:F,"successful",KickStarter!D:D,"&gt;=50000",KickStarter!P:P,"plays")</f>
        <v>2</v>
      </c>
      <c r="C13">
        <f>COUNTIFS(KickStarter!F:F,"failed",KickStarter!D:D,"&gt;=50000",KickStarter!P:P,"plays")</f>
        <v>14</v>
      </c>
      <c r="D13">
        <f>COUNTIFS(KickStarter!F:F,"canceled",KickStarter!D:D,"&gt;=50000",KickStarter!P:P,"plays")</f>
        <v>0</v>
      </c>
      <c r="E13">
        <f t="shared" si="0"/>
        <v>16</v>
      </c>
      <c r="F13" s="16">
        <f t="shared" si="3"/>
        <v>0.125</v>
      </c>
      <c r="G13" s="16">
        <f t="shared" si="1"/>
        <v>0.875</v>
      </c>
      <c r="H13">
        <f t="shared" si="2"/>
        <v>0</v>
      </c>
    </row>
    <row r="14" spans="1:8" x14ac:dyDescent="0.35">
      <c r="A14" t="s">
        <v>8413</v>
      </c>
      <c r="B14">
        <f>SUM(B2:B13)</f>
        <v>694</v>
      </c>
      <c r="C14">
        <f>SUM(C2:C13)</f>
        <v>353</v>
      </c>
      <c r="D14">
        <v>0</v>
      </c>
      <c r="E14">
        <f>SUM(B14:D14)</f>
        <v>1047</v>
      </c>
      <c r="F14" s="16">
        <f t="shared" si="3"/>
        <v>0.6628462273161414</v>
      </c>
      <c r="G14" s="16">
        <f t="shared" si="1"/>
        <v>0.33715377268385865</v>
      </c>
      <c r="H14">
        <f t="shared" si="2"/>
        <v>0</v>
      </c>
    </row>
    <row r="15" spans="1:8" x14ac:dyDescent="0.35">
      <c r="A15" t="s">
        <v>8414</v>
      </c>
      <c r="B15">
        <f>COUNTIFS(KickStarter!F:F,"successful",KickStarter!D:D,"&gt;0",KickStarter!P:P,"plays")</f>
        <v>694</v>
      </c>
      <c r="C15">
        <f>COUNTIFS(KickStarter!F:F,"failed",KickStarter!D:D,"&gt;0",KickStarter!P:P,"plays")</f>
        <v>353</v>
      </c>
      <c r="D1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D7A79-E091-4EE6-8A56-1BFC53C483E9}">
  <dimension ref="A2:G16"/>
  <sheetViews>
    <sheetView workbookViewId="0">
      <selection activeCell="E41" sqref="E4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2" spans="1:7" x14ac:dyDescent="0.35">
      <c r="A2" s="10" t="s">
        <v>8222</v>
      </c>
      <c r="B2" t="s">
        <v>8364</v>
      </c>
    </row>
    <row r="4" spans="1:7" x14ac:dyDescent="0.35">
      <c r="A4" s="10" t="s">
        <v>8363</v>
      </c>
      <c r="B4" s="10" t="s">
        <v>8359</v>
      </c>
    </row>
    <row r="5" spans="1:7" x14ac:dyDescent="0.3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  <c r="G5" t="s">
        <v>8361</v>
      </c>
    </row>
    <row r="6" spans="1:7" x14ac:dyDescent="0.35">
      <c r="A6" s="11" t="s">
        <v>8313</v>
      </c>
      <c r="B6" s="13">
        <v>40</v>
      </c>
      <c r="C6" s="13">
        <v>180</v>
      </c>
      <c r="D6" s="13"/>
      <c r="E6" s="13">
        <v>300</v>
      </c>
      <c r="F6" s="13"/>
      <c r="G6" s="13">
        <v>520</v>
      </c>
    </row>
    <row r="7" spans="1:7" x14ac:dyDescent="0.35">
      <c r="A7" s="11" t="s">
        <v>8337</v>
      </c>
      <c r="B7" s="13">
        <v>20</v>
      </c>
      <c r="C7" s="13">
        <v>140</v>
      </c>
      <c r="D7" s="13">
        <v>6</v>
      </c>
      <c r="E7" s="13">
        <v>34</v>
      </c>
      <c r="F7" s="13"/>
      <c r="G7" s="13">
        <v>200</v>
      </c>
    </row>
    <row r="8" spans="1:7" x14ac:dyDescent="0.35">
      <c r="A8" s="11" t="s">
        <v>8334</v>
      </c>
      <c r="B8" s="13"/>
      <c r="C8" s="13">
        <v>140</v>
      </c>
      <c r="D8" s="13"/>
      <c r="E8" s="13">
        <v>80</v>
      </c>
      <c r="F8" s="13"/>
      <c r="G8" s="13">
        <v>220</v>
      </c>
    </row>
    <row r="9" spans="1:7" x14ac:dyDescent="0.35">
      <c r="A9" s="11" t="s">
        <v>8332</v>
      </c>
      <c r="B9" s="13">
        <v>24</v>
      </c>
      <c r="C9" s="13"/>
      <c r="D9" s="13"/>
      <c r="E9" s="13"/>
      <c r="F9" s="13"/>
      <c r="G9" s="13">
        <v>24</v>
      </c>
    </row>
    <row r="10" spans="1:7" x14ac:dyDescent="0.35">
      <c r="A10" s="11" t="s">
        <v>8326</v>
      </c>
      <c r="B10" s="13">
        <v>20</v>
      </c>
      <c r="C10" s="13">
        <v>120</v>
      </c>
      <c r="D10" s="13">
        <v>20</v>
      </c>
      <c r="E10" s="13">
        <v>540</v>
      </c>
      <c r="F10" s="13"/>
      <c r="G10" s="13">
        <v>700</v>
      </c>
    </row>
    <row r="11" spans="1:7" x14ac:dyDescent="0.35">
      <c r="A11" s="11" t="s">
        <v>8339</v>
      </c>
      <c r="B11" s="13"/>
      <c r="C11" s="13">
        <v>117</v>
      </c>
      <c r="D11" s="13"/>
      <c r="E11" s="13">
        <v>103</v>
      </c>
      <c r="F11" s="13"/>
      <c r="G11" s="13">
        <v>220</v>
      </c>
    </row>
    <row r="12" spans="1:7" x14ac:dyDescent="0.35">
      <c r="A12" s="11" t="s">
        <v>8323</v>
      </c>
      <c r="B12" s="13">
        <v>30</v>
      </c>
      <c r="C12" s="13">
        <v>127</v>
      </c>
      <c r="D12" s="13"/>
      <c r="E12" s="13">
        <v>80</v>
      </c>
      <c r="F12" s="13"/>
      <c r="G12" s="13">
        <v>237</v>
      </c>
    </row>
    <row r="13" spans="1:7" x14ac:dyDescent="0.35">
      <c r="A13" s="11" t="s">
        <v>8320</v>
      </c>
      <c r="B13" s="13">
        <v>178</v>
      </c>
      <c r="C13" s="13">
        <v>213</v>
      </c>
      <c r="D13" s="13"/>
      <c r="E13" s="13">
        <v>209</v>
      </c>
      <c r="F13" s="13"/>
      <c r="G13" s="13">
        <v>600</v>
      </c>
    </row>
    <row r="14" spans="1:7" x14ac:dyDescent="0.35">
      <c r="A14" s="11" t="s">
        <v>8307</v>
      </c>
      <c r="B14" s="13">
        <v>37</v>
      </c>
      <c r="C14" s="13">
        <v>493</v>
      </c>
      <c r="D14" s="13">
        <v>24</v>
      </c>
      <c r="E14" s="13">
        <v>839</v>
      </c>
      <c r="F14" s="13"/>
      <c r="G14" s="13">
        <v>1393</v>
      </c>
    </row>
    <row r="15" spans="1:7" x14ac:dyDescent="0.35">
      <c r="A15" s="11" t="s">
        <v>8360</v>
      </c>
      <c r="B15" s="13"/>
      <c r="C15" s="13"/>
      <c r="D15" s="13"/>
      <c r="E15" s="13"/>
      <c r="F15" s="13"/>
      <c r="G15" s="13"/>
    </row>
    <row r="16" spans="1:7" x14ac:dyDescent="0.35">
      <c r="A16" s="11" t="s">
        <v>8361</v>
      </c>
      <c r="B16" s="13">
        <v>349</v>
      </c>
      <c r="C16" s="13">
        <v>1530</v>
      </c>
      <c r="D16" s="13">
        <v>50</v>
      </c>
      <c r="E16" s="13">
        <v>2185</v>
      </c>
      <c r="F16" s="13"/>
      <c r="G16" s="13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A12D7-98CA-43B3-A036-B235CA1CFE25}">
  <dimension ref="A2:Q2133"/>
  <sheetViews>
    <sheetView workbookViewId="0">
      <pane ySplit="7" topLeftCell="A1875" activePane="bottomLeft" state="frozen"/>
      <selection pane="bottomLeft" activeCell="A7" sqref="A7"/>
    </sheetView>
  </sheetViews>
  <sheetFormatPr defaultRowHeight="14.5" x14ac:dyDescent="0.35"/>
  <cols>
    <col min="1" max="1" width="75.08984375" bestFit="1" customWidth="1"/>
    <col min="2" max="2" width="17" bestFit="1" customWidth="1"/>
    <col min="3" max="3" width="10.54296875" bestFit="1" customWidth="1"/>
    <col min="4" max="4" width="13.81640625" bestFit="1" customWidth="1"/>
    <col min="5" max="5" width="19.54296875" bestFit="1" customWidth="1"/>
    <col min="6" max="6" width="17" bestFit="1" customWidth="1"/>
    <col min="7" max="7" width="10.54296875" bestFit="1" customWidth="1"/>
    <col min="8" max="8" width="13.81640625" bestFit="1" customWidth="1"/>
    <col min="9" max="9" width="19.54296875" bestFit="1" customWidth="1"/>
    <col min="10" max="10" width="17" bestFit="1" customWidth="1"/>
    <col min="11" max="11" width="10.54296875" bestFit="1" customWidth="1"/>
    <col min="12" max="12" width="13.81640625" bestFit="1" customWidth="1"/>
    <col min="13" max="13" width="19.54296875" bestFit="1" customWidth="1"/>
    <col min="14" max="14" width="21.81640625" bestFit="1" customWidth="1"/>
    <col min="15" max="15" width="15.36328125" bestFit="1" customWidth="1"/>
    <col min="16" max="16" width="18.6328125" bestFit="1" customWidth="1"/>
    <col min="17" max="17" width="24.36328125" bestFit="1" customWidth="1"/>
    <col min="18" max="18" width="17" bestFit="1" customWidth="1"/>
    <col min="19" max="19" width="10.54296875" bestFit="1" customWidth="1"/>
    <col min="20" max="20" width="17" bestFit="1" customWidth="1"/>
    <col min="21" max="21" width="10.54296875" bestFit="1" customWidth="1"/>
    <col min="22" max="22" width="17" bestFit="1" customWidth="1"/>
    <col min="23" max="23" width="10.54296875" bestFit="1" customWidth="1"/>
    <col min="24" max="24" width="17" bestFit="1" customWidth="1"/>
    <col min="25" max="25" width="10.54296875" bestFit="1" customWidth="1"/>
    <col min="26" max="26" width="17" bestFit="1" customWidth="1"/>
    <col min="27" max="27" width="10.54296875" bestFit="1" customWidth="1"/>
    <col min="28" max="28" width="17" bestFit="1" customWidth="1"/>
    <col min="29" max="29" width="10.54296875" bestFit="1" customWidth="1"/>
    <col min="30" max="30" width="17" bestFit="1" customWidth="1"/>
    <col min="31" max="31" width="10.54296875" bestFit="1" customWidth="1"/>
    <col min="32" max="32" width="17" bestFit="1" customWidth="1"/>
    <col min="33" max="33" width="10.54296875" bestFit="1" customWidth="1"/>
    <col min="34" max="34" width="17" bestFit="1" customWidth="1"/>
    <col min="35" max="35" width="10.54296875" bestFit="1" customWidth="1"/>
    <col min="36" max="36" width="17" bestFit="1" customWidth="1"/>
    <col min="37" max="37" width="10.54296875" bestFit="1" customWidth="1"/>
    <col min="38" max="38" width="17" bestFit="1" customWidth="1"/>
    <col min="39" max="39" width="10.54296875" bestFit="1" customWidth="1"/>
    <col min="40" max="40" width="17" bestFit="1" customWidth="1"/>
    <col min="41" max="41" width="10.54296875" bestFit="1" customWidth="1"/>
    <col min="42" max="42" width="17" bestFit="1" customWidth="1"/>
    <col min="43" max="43" width="10.54296875" bestFit="1" customWidth="1"/>
    <col min="44" max="44" width="17" bestFit="1" customWidth="1"/>
    <col min="45" max="45" width="10.54296875" bestFit="1" customWidth="1"/>
    <col min="46" max="46" width="17" bestFit="1" customWidth="1"/>
    <col min="47" max="47" width="10.54296875" bestFit="1" customWidth="1"/>
    <col min="48" max="48" width="17" bestFit="1" customWidth="1"/>
    <col min="49" max="49" width="10.54296875" bestFit="1" customWidth="1"/>
    <col min="50" max="50" width="17" bestFit="1" customWidth="1"/>
    <col min="51" max="51" width="10.54296875" bestFit="1" customWidth="1"/>
    <col min="52" max="52" width="17" bestFit="1" customWidth="1"/>
    <col min="53" max="53" width="10.54296875" bestFit="1" customWidth="1"/>
    <col min="54" max="54" width="17" bestFit="1" customWidth="1"/>
    <col min="55" max="55" width="10.54296875" bestFit="1" customWidth="1"/>
    <col min="56" max="56" width="17" bestFit="1" customWidth="1"/>
    <col min="57" max="57" width="10.54296875" bestFit="1" customWidth="1"/>
    <col min="58" max="58" width="17" bestFit="1" customWidth="1"/>
    <col min="59" max="59" width="10.54296875" bestFit="1" customWidth="1"/>
    <col min="60" max="60" width="17" bestFit="1" customWidth="1"/>
    <col min="61" max="61" width="10.54296875" bestFit="1" customWidth="1"/>
    <col min="62" max="62" width="17" bestFit="1" customWidth="1"/>
    <col min="63" max="63" width="10.54296875" bestFit="1" customWidth="1"/>
    <col min="64" max="64" width="17" bestFit="1" customWidth="1"/>
    <col min="65" max="65" width="10.54296875" bestFit="1" customWidth="1"/>
    <col min="66" max="66" width="17" bestFit="1" customWidth="1"/>
    <col min="67" max="67" width="10.54296875" bestFit="1" customWidth="1"/>
    <col min="68" max="68" width="17" bestFit="1" customWidth="1"/>
    <col min="69" max="69" width="10.54296875" bestFit="1" customWidth="1"/>
    <col min="70" max="70" width="17" bestFit="1" customWidth="1"/>
    <col min="71" max="71" width="10.54296875" bestFit="1" customWidth="1"/>
    <col min="72" max="72" width="17" bestFit="1" customWidth="1"/>
    <col min="73" max="73" width="10.54296875" bestFit="1" customWidth="1"/>
    <col min="74" max="74" width="17" bestFit="1" customWidth="1"/>
    <col min="75" max="75" width="10.54296875" bestFit="1" customWidth="1"/>
    <col min="76" max="76" width="17" bestFit="1" customWidth="1"/>
    <col min="77" max="77" width="10.54296875" bestFit="1" customWidth="1"/>
    <col min="78" max="78" width="17" bestFit="1" customWidth="1"/>
    <col min="79" max="79" width="10.54296875" bestFit="1" customWidth="1"/>
    <col min="80" max="80" width="17" bestFit="1" customWidth="1"/>
    <col min="81" max="81" width="10.54296875" bestFit="1" customWidth="1"/>
    <col min="82" max="82" width="17" bestFit="1" customWidth="1"/>
    <col min="83" max="83" width="10.54296875" bestFit="1" customWidth="1"/>
    <col min="84" max="84" width="17" bestFit="1" customWidth="1"/>
    <col min="85" max="85" width="10.54296875" bestFit="1" customWidth="1"/>
    <col min="86" max="86" width="17" bestFit="1" customWidth="1"/>
    <col min="87" max="87" width="10.54296875" bestFit="1" customWidth="1"/>
    <col min="88" max="88" width="17" bestFit="1" customWidth="1"/>
    <col min="89" max="89" width="10.54296875" bestFit="1" customWidth="1"/>
    <col min="90" max="90" width="17" bestFit="1" customWidth="1"/>
    <col min="91" max="91" width="10.54296875" bestFit="1" customWidth="1"/>
    <col min="92" max="92" width="17" bestFit="1" customWidth="1"/>
    <col min="93" max="93" width="10.54296875" bestFit="1" customWidth="1"/>
    <col min="94" max="94" width="17" bestFit="1" customWidth="1"/>
    <col min="95" max="95" width="10.54296875" bestFit="1" customWidth="1"/>
    <col min="96" max="96" width="17" bestFit="1" customWidth="1"/>
    <col min="97" max="97" width="10.54296875" bestFit="1" customWidth="1"/>
    <col min="98" max="98" width="17" bestFit="1" customWidth="1"/>
    <col min="99" max="99" width="10.54296875" bestFit="1" customWidth="1"/>
    <col min="100" max="100" width="17" bestFit="1" customWidth="1"/>
    <col min="101" max="101" width="10.54296875" bestFit="1" customWidth="1"/>
    <col min="102" max="102" width="17" bestFit="1" customWidth="1"/>
    <col min="103" max="103" width="10.54296875" bestFit="1" customWidth="1"/>
    <col min="104" max="104" width="17" bestFit="1" customWidth="1"/>
    <col min="105" max="105" width="10.54296875" bestFit="1" customWidth="1"/>
    <col min="106" max="106" width="17" bestFit="1" customWidth="1"/>
    <col min="107" max="107" width="10.54296875" bestFit="1" customWidth="1"/>
    <col min="108" max="108" width="17" bestFit="1" customWidth="1"/>
    <col min="109" max="109" width="10.54296875" bestFit="1" customWidth="1"/>
    <col min="110" max="110" width="17" bestFit="1" customWidth="1"/>
    <col min="111" max="111" width="10.54296875" bestFit="1" customWidth="1"/>
    <col min="112" max="112" width="17" bestFit="1" customWidth="1"/>
    <col min="113" max="113" width="10.54296875" bestFit="1" customWidth="1"/>
    <col min="114" max="114" width="17" bestFit="1" customWidth="1"/>
    <col min="115" max="115" width="10.54296875" bestFit="1" customWidth="1"/>
    <col min="116" max="116" width="17" bestFit="1" customWidth="1"/>
    <col min="117" max="117" width="10.54296875" bestFit="1" customWidth="1"/>
    <col min="118" max="118" width="17" bestFit="1" customWidth="1"/>
    <col min="119" max="119" width="10.54296875" bestFit="1" customWidth="1"/>
    <col min="120" max="120" width="17" bestFit="1" customWidth="1"/>
    <col min="121" max="121" width="10.54296875" bestFit="1" customWidth="1"/>
    <col min="122" max="122" width="17" bestFit="1" customWidth="1"/>
    <col min="123" max="123" width="10.54296875" bestFit="1" customWidth="1"/>
    <col min="124" max="124" width="17" bestFit="1" customWidth="1"/>
    <col min="125" max="125" width="10.54296875" bestFit="1" customWidth="1"/>
    <col min="126" max="126" width="17" bestFit="1" customWidth="1"/>
    <col min="127" max="127" width="10.54296875" bestFit="1" customWidth="1"/>
    <col min="128" max="128" width="17" bestFit="1" customWidth="1"/>
    <col min="129" max="129" width="10.54296875" bestFit="1" customWidth="1"/>
    <col min="130" max="130" width="17" bestFit="1" customWidth="1"/>
    <col min="131" max="131" width="10.54296875" bestFit="1" customWidth="1"/>
    <col min="132" max="132" width="17" bestFit="1" customWidth="1"/>
    <col min="133" max="133" width="10.54296875" bestFit="1" customWidth="1"/>
    <col min="134" max="134" width="17" bestFit="1" customWidth="1"/>
    <col min="135" max="135" width="10.54296875" bestFit="1" customWidth="1"/>
    <col min="136" max="136" width="17" bestFit="1" customWidth="1"/>
    <col min="137" max="137" width="10.54296875" bestFit="1" customWidth="1"/>
    <col min="138" max="138" width="17" bestFit="1" customWidth="1"/>
    <col min="139" max="139" width="10.54296875" bestFit="1" customWidth="1"/>
    <col min="140" max="140" width="17" bestFit="1" customWidth="1"/>
    <col min="141" max="141" width="10.54296875" bestFit="1" customWidth="1"/>
    <col min="142" max="142" width="17" bestFit="1" customWidth="1"/>
    <col min="143" max="143" width="10.54296875" bestFit="1" customWidth="1"/>
    <col min="144" max="144" width="17" bestFit="1" customWidth="1"/>
    <col min="145" max="145" width="10.54296875" bestFit="1" customWidth="1"/>
    <col min="146" max="146" width="17" bestFit="1" customWidth="1"/>
    <col min="147" max="147" width="10.54296875" bestFit="1" customWidth="1"/>
    <col min="148" max="148" width="17" bestFit="1" customWidth="1"/>
    <col min="149" max="149" width="10.54296875" bestFit="1" customWidth="1"/>
    <col min="150" max="150" width="17" bestFit="1" customWidth="1"/>
    <col min="151" max="151" width="10.54296875" bestFit="1" customWidth="1"/>
    <col min="152" max="152" width="17" bestFit="1" customWidth="1"/>
    <col min="153" max="153" width="10.54296875" bestFit="1" customWidth="1"/>
    <col min="154" max="154" width="17" bestFit="1" customWidth="1"/>
    <col min="155" max="155" width="10.54296875" bestFit="1" customWidth="1"/>
    <col min="156" max="156" width="17" bestFit="1" customWidth="1"/>
    <col min="157" max="157" width="10.54296875" bestFit="1" customWidth="1"/>
    <col min="158" max="158" width="17" bestFit="1" customWidth="1"/>
    <col min="159" max="159" width="10.54296875" bestFit="1" customWidth="1"/>
    <col min="160" max="160" width="17" bestFit="1" customWidth="1"/>
    <col min="161" max="161" width="10.54296875" bestFit="1" customWidth="1"/>
    <col min="162" max="162" width="17" bestFit="1" customWidth="1"/>
    <col min="163" max="163" width="10.54296875" bestFit="1" customWidth="1"/>
    <col min="164" max="164" width="17" bestFit="1" customWidth="1"/>
    <col min="165" max="165" width="10.54296875" bestFit="1" customWidth="1"/>
    <col min="166" max="166" width="17" bestFit="1" customWidth="1"/>
    <col min="167" max="167" width="10.54296875" bestFit="1" customWidth="1"/>
    <col min="168" max="168" width="17" bestFit="1" customWidth="1"/>
    <col min="169" max="169" width="10.54296875" bestFit="1" customWidth="1"/>
    <col min="170" max="170" width="17" bestFit="1" customWidth="1"/>
    <col min="171" max="171" width="10.54296875" bestFit="1" customWidth="1"/>
    <col min="172" max="172" width="17" bestFit="1" customWidth="1"/>
    <col min="173" max="173" width="10.54296875" bestFit="1" customWidth="1"/>
    <col min="174" max="174" width="17" bestFit="1" customWidth="1"/>
    <col min="175" max="175" width="10.54296875" bestFit="1" customWidth="1"/>
    <col min="176" max="176" width="17" bestFit="1" customWidth="1"/>
    <col min="177" max="177" width="10.54296875" bestFit="1" customWidth="1"/>
    <col min="178" max="178" width="17" bestFit="1" customWidth="1"/>
    <col min="179" max="179" width="10.54296875" bestFit="1" customWidth="1"/>
    <col min="180" max="180" width="17" bestFit="1" customWidth="1"/>
    <col min="181" max="181" width="10.54296875" bestFit="1" customWidth="1"/>
    <col min="182" max="182" width="17" bestFit="1" customWidth="1"/>
    <col min="183" max="183" width="10.54296875" bestFit="1" customWidth="1"/>
    <col min="184" max="184" width="17" bestFit="1" customWidth="1"/>
    <col min="185" max="185" width="10.54296875" bestFit="1" customWidth="1"/>
    <col min="186" max="186" width="17" bestFit="1" customWidth="1"/>
    <col min="187" max="187" width="10.54296875" bestFit="1" customWidth="1"/>
    <col min="188" max="188" width="17" bestFit="1" customWidth="1"/>
    <col min="189" max="189" width="10.54296875" bestFit="1" customWidth="1"/>
    <col min="190" max="190" width="17" bestFit="1" customWidth="1"/>
    <col min="191" max="191" width="10.54296875" bestFit="1" customWidth="1"/>
    <col min="192" max="192" width="17" bestFit="1" customWidth="1"/>
    <col min="193" max="193" width="10.54296875" bestFit="1" customWidth="1"/>
    <col min="194" max="194" width="17" bestFit="1" customWidth="1"/>
    <col min="195" max="195" width="10.54296875" bestFit="1" customWidth="1"/>
    <col min="196" max="196" width="17" bestFit="1" customWidth="1"/>
    <col min="197" max="197" width="10.54296875" bestFit="1" customWidth="1"/>
    <col min="198" max="198" width="17" bestFit="1" customWidth="1"/>
    <col min="199" max="199" width="10.54296875" bestFit="1" customWidth="1"/>
    <col min="200" max="200" width="17" bestFit="1" customWidth="1"/>
    <col min="201" max="201" width="10.54296875" bestFit="1" customWidth="1"/>
    <col min="202" max="202" width="17" bestFit="1" customWidth="1"/>
    <col min="203" max="203" width="10.54296875" bestFit="1" customWidth="1"/>
    <col min="204" max="204" width="17" bestFit="1" customWidth="1"/>
    <col min="205" max="205" width="10.54296875" bestFit="1" customWidth="1"/>
    <col min="206" max="206" width="17" bestFit="1" customWidth="1"/>
    <col min="207" max="207" width="10.54296875" bestFit="1" customWidth="1"/>
    <col min="208" max="208" width="17" bestFit="1" customWidth="1"/>
    <col min="209" max="209" width="10.54296875" bestFit="1" customWidth="1"/>
    <col min="210" max="210" width="17" bestFit="1" customWidth="1"/>
    <col min="211" max="211" width="10.54296875" bestFit="1" customWidth="1"/>
    <col min="212" max="212" width="17" bestFit="1" customWidth="1"/>
    <col min="213" max="213" width="10.54296875" bestFit="1" customWidth="1"/>
    <col min="214" max="214" width="17" bestFit="1" customWidth="1"/>
    <col min="215" max="215" width="10.54296875" bestFit="1" customWidth="1"/>
    <col min="216" max="216" width="17" bestFit="1" customWidth="1"/>
    <col min="217" max="217" width="10.54296875" bestFit="1" customWidth="1"/>
    <col min="218" max="218" width="17" bestFit="1" customWidth="1"/>
    <col min="219" max="219" width="10.54296875" bestFit="1" customWidth="1"/>
    <col min="220" max="220" width="17" bestFit="1" customWidth="1"/>
    <col min="221" max="221" width="10.54296875" bestFit="1" customWidth="1"/>
    <col min="222" max="222" width="17" bestFit="1" customWidth="1"/>
    <col min="223" max="223" width="10.54296875" bestFit="1" customWidth="1"/>
    <col min="224" max="224" width="17" bestFit="1" customWidth="1"/>
    <col min="225" max="225" width="10.54296875" bestFit="1" customWidth="1"/>
    <col min="226" max="226" width="17" bestFit="1" customWidth="1"/>
    <col min="227" max="227" width="10.54296875" bestFit="1" customWidth="1"/>
    <col min="228" max="228" width="17" bestFit="1" customWidth="1"/>
    <col min="229" max="229" width="10.54296875" bestFit="1" customWidth="1"/>
    <col min="230" max="230" width="17" bestFit="1" customWidth="1"/>
    <col min="231" max="231" width="10.54296875" bestFit="1" customWidth="1"/>
    <col min="232" max="232" width="17" bestFit="1" customWidth="1"/>
    <col min="233" max="233" width="10.54296875" bestFit="1" customWidth="1"/>
    <col min="234" max="234" width="17" bestFit="1" customWidth="1"/>
    <col min="235" max="235" width="10.54296875" bestFit="1" customWidth="1"/>
    <col min="236" max="236" width="17" bestFit="1" customWidth="1"/>
    <col min="237" max="237" width="10.54296875" bestFit="1" customWidth="1"/>
    <col min="238" max="238" width="17" bestFit="1" customWidth="1"/>
    <col min="239" max="239" width="10.54296875" bestFit="1" customWidth="1"/>
    <col min="240" max="240" width="17" bestFit="1" customWidth="1"/>
    <col min="241" max="241" width="10.54296875" bestFit="1" customWidth="1"/>
    <col min="242" max="242" width="17" bestFit="1" customWidth="1"/>
    <col min="243" max="243" width="10.54296875" bestFit="1" customWidth="1"/>
    <col min="244" max="244" width="17" bestFit="1" customWidth="1"/>
    <col min="245" max="245" width="10.54296875" bestFit="1" customWidth="1"/>
    <col min="246" max="246" width="17" bestFit="1" customWidth="1"/>
    <col min="247" max="247" width="10.54296875" bestFit="1" customWidth="1"/>
    <col min="248" max="248" width="17" bestFit="1" customWidth="1"/>
    <col min="249" max="249" width="10.54296875" bestFit="1" customWidth="1"/>
    <col min="250" max="250" width="17" bestFit="1" customWidth="1"/>
    <col min="251" max="251" width="10.54296875" bestFit="1" customWidth="1"/>
    <col min="252" max="252" width="17" bestFit="1" customWidth="1"/>
    <col min="253" max="253" width="10.54296875" bestFit="1" customWidth="1"/>
    <col min="254" max="254" width="17" bestFit="1" customWidth="1"/>
    <col min="255" max="255" width="10.54296875" bestFit="1" customWidth="1"/>
    <col min="256" max="256" width="17" bestFit="1" customWidth="1"/>
    <col min="257" max="257" width="10.54296875" bestFit="1" customWidth="1"/>
    <col min="258" max="258" width="17" bestFit="1" customWidth="1"/>
    <col min="259" max="259" width="10.54296875" bestFit="1" customWidth="1"/>
    <col min="260" max="260" width="17" bestFit="1" customWidth="1"/>
    <col min="261" max="261" width="10.54296875" bestFit="1" customWidth="1"/>
    <col min="262" max="262" width="17" bestFit="1" customWidth="1"/>
    <col min="263" max="263" width="10.54296875" bestFit="1" customWidth="1"/>
    <col min="264" max="264" width="17" bestFit="1" customWidth="1"/>
    <col min="265" max="265" width="10.54296875" bestFit="1" customWidth="1"/>
    <col min="266" max="266" width="17" bestFit="1" customWidth="1"/>
    <col min="267" max="267" width="10.54296875" bestFit="1" customWidth="1"/>
    <col min="268" max="268" width="17" bestFit="1" customWidth="1"/>
    <col min="269" max="269" width="10.54296875" bestFit="1" customWidth="1"/>
    <col min="270" max="270" width="17" bestFit="1" customWidth="1"/>
    <col min="271" max="271" width="10.54296875" bestFit="1" customWidth="1"/>
    <col min="272" max="272" width="17" bestFit="1" customWidth="1"/>
    <col min="273" max="273" width="10.54296875" bestFit="1" customWidth="1"/>
    <col min="274" max="274" width="17" bestFit="1" customWidth="1"/>
    <col min="275" max="275" width="10.54296875" bestFit="1" customWidth="1"/>
    <col min="276" max="276" width="17" bestFit="1" customWidth="1"/>
    <col min="277" max="277" width="10.54296875" bestFit="1" customWidth="1"/>
    <col min="278" max="278" width="17" bestFit="1" customWidth="1"/>
    <col min="279" max="279" width="10.54296875" bestFit="1" customWidth="1"/>
    <col min="280" max="280" width="17" bestFit="1" customWidth="1"/>
    <col min="281" max="281" width="10.54296875" bestFit="1" customWidth="1"/>
    <col min="282" max="282" width="17" bestFit="1" customWidth="1"/>
    <col min="283" max="283" width="10.54296875" bestFit="1" customWidth="1"/>
    <col min="284" max="284" width="17" bestFit="1" customWidth="1"/>
    <col min="285" max="285" width="10.54296875" bestFit="1" customWidth="1"/>
    <col min="286" max="286" width="17" bestFit="1" customWidth="1"/>
    <col min="287" max="287" width="10.54296875" bestFit="1" customWidth="1"/>
    <col min="288" max="288" width="17" bestFit="1" customWidth="1"/>
    <col min="289" max="289" width="10.54296875" bestFit="1" customWidth="1"/>
    <col min="290" max="290" width="17" bestFit="1" customWidth="1"/>
    <col min="291" max="291" width="10.54296875" bestFit="1" customWidth="1"/>
    <col min="292" max="292" width="17" bestFit="1" customWidth="1"/>
    <col min="293" max="293" width="10.54296875" bestFit="1" customWidth="1"/>
    <col min="294" max="294" width="17" bestFit="1" customWidth="1"/>
    <col min="295" max="295" width="10.54296875" bestFit="1" customWidth="1"/>
    <col min="296" max="296" width="17" bestFit="1" customWidth="1"/>
    <col min="297" max="297" width="10.54296875" bestFit="1" customWidth="1"/>
    <col min="298" max="298" width="17" bestFit="1" customWidth="1"/>
    <col min="299" max="299" width="10.54296875" bestFit="1" customWidth="1"/>
    <col min="300" max="300" width="17" bestFit="1" customWidth="1"/>
    <col min="301" max="301" width="10.54296875" bestFit="1" customWidth="1"/>
    <col min="302" max="302" width="17" bestFit="1" customWidth="1"/>
    <col min="303" max="303" width="10.54296875" bestFit="1" customWidth="1"/>
    <col min="304" max="304" width="17" bestFit="1" customWidth="1"/>
    <col min="305" max="305" width="10.54296875" bestFit="1" customWidth="1"/>
    <col min="306" max="306" width="17" bestFit="1" customWidth="1"/>
    <col min="307" max="307" width="10.54296875" bestFit="1" customWidth="1"/>
    <col min="308" max="308" width="17" bestFit="1" customWidth="1"/>
    <col min="309" max="309" width="10.54296875" bestFit="1" customWidth="1"/>
    <col min="310" max="310" width="17" bestFit="1" customWidth="1"/>
    <col min="311" max="311" width="10.54296875" bestFit="1" customWidth="1"/>
    <col min="312" max="312" width="17" bestFit="1" customWidth="1"/>
    <col min="313" max="313" width="10.54296875" bestFit="1" customWidth="1"/>
    <col min="314" max="314" width="17" bestFit="1" customWidth="1"/>
    <col min="315" max="315" width="10.54296875" bestFit="1" customWidth="1"/>
    <col min="316" max="316" width="17" bestFit="1" customWidth="1"/>
    <col min="317" max="317" width="10.54296875" bestFit="1" customWidth="1"/>
    <col min="318" max="318" width="17" bestFit="1" customWidth="1"/>
    <col min="319" max="319" width="10.54296875" bestFit="1" customWidth="1"/>
    <col min="320" max="320" width="17" bestFit="1" customWidth="1"/>
    <col min="321" max="321" width="10.54296875" bestFit="1" customWidth="1"/>
    <col min="322" max="322" width="17" bestFit="1" customWidth="1"/>
    <col min="323" max="323" width="10.54296875" bestFit="1" customWidth="1"/>
    <col min="324" max="324" width="17" bestFit="1" customWidth="1"/>
    <col min="325" max="325" width="10.54296875" bestFit="1" customWidth="1"/>
    <col min="326" max="326" width="17" bestFit="1" customWidth="1"/>
    <col min="327" max="327" width="10.54296875" bestFit="1" customWidth="1"/>
    <col min="328" max="328" width="17" bestFit="1" customWidth="1"/>
    <col min="329" max="329" width="10.54296875" bestFit="1" customWidth="1"/>
    <col min="330" max="330" width="17" bestFit="1" customWidth="1"/>
    <col min="331" max="331" width="10.54296875" bestFit="1" customWidth="1"/>
    <col min="332" max="332" width="17" bestFit="1" customWidth="1"/>
    <col min="333" max="333" width="10.54296875" bestFit="1" customWidth="1"/>
    <col min="334" max="334" width="17" bestFit="1" customWidth="1"/>
    <col min="335" max="335" width="10.54296875" bestFit="1" customWidth="1"/>
    <col min="336" max="336" width="17" bestFit="1" customWidth="1"/>
    <col min="337" max="337" width="10.54296875" bestFit="1" customWidth="1"/>
    <col min="338" max="338" width="17" bestFit="1" customWidth="1"/>
    <col min="339" max="339" width="10.54296875" bestFit="1" customWidth="1"/>
    <col min="340" max="340" width="17" bestFit="1" customWidth="1"/>
    <col min="341" max="341" width="10.54296875" bestFit="1" customWidth="1"/>
    <col min="342" max="342" width="17" bestFit="1" customWidth="1"/>
    <col min="343" max="343" width="10.54296875" bestFit="1" customWidth="1"/>
    <col min="344" max="344" width="17" bestFit="1" customWidth="1"/>
    <col min="345" max="345" width="10.54296875" bestFit="1" customWidth="1"/>
    <col min="346" max="346" width="17" bestFit="1" customWidth="1"/>
    <col min="347" max="347" width="10.54296875" bestFit="1" customWidth="1"/>
    <col min="348" max="348" width="17" bestFit="1" customWidth="1"/>
    <col min="349" max="349" width="10.54296875" bestFit="1" customWidth="1"/>
    <col min="350" max="350" width="17" bestFit="1" customWidth="1"/>
    <col min="351" max="351" width="10.54296875" bestFit="1" customWidth="1"/>
    <col min="352" max="352" width="17" bestFit="1" customWidth="1"/>
    <col min="353" max="353" width="10.54296875" bestFit="1" customWidth="1"/>
    <col min="354" max="354" width="17" bestFit="1" customWidth="1"/>
    <col min="355" max="355" width="10.54296875" bestFit="1" customWidth="1"/>
    <col min="356" max="356" width="17" bestFit="1" customWidth="1"/>
    <col min="357" max="357" width="10.54296875" bestFit="1" customWidth="1"/>
    <col min="358" max="358" width="17" bestFit="1" customWidth="1"/>
    <col min="359" max="359" width="10.54296875" bestFit="1" customWidth="1"/>
    <col min="360" max="360" width="17" bestFit="1" customWidth="1"/>
    <col min="361" max="361" width="10.54296875" bestFit="1" customWidth="1"/>
    <col min="362" max="362" width="17" bestFit="1" customWidth="1"/>
    <col min="363" max="363" width="10.54296875" bestFit="1" customWidth="1"/>
    <col min="364" max="364" width="17" bestFit="1" customWidth="1"/>
    <col min="365" max="365" width="10.54296875" bestFit="1" customWidth="1"/>
    <col min="366" max="366" width="17" bestFit="1" customWidth="1"/>
    <col min="367" max="367" width="10.54296875" bestFit="1" customWidth="1"/>
    <col min="368" max="368" width="17" bestFit="1" customWidth="1"/>
    <col min="369" max="369" width="10.54296875" bestFit="1" customWidth="1"/>
    <col min="370" max="370" width="17" bestFit="1" customWidth="1"/>
    <col min="371" max="371" width="10.54296875" bestFit="1" customWidth="1"/>
    <col min="372" max="372" width="17" bestFit="1" customWidth="1"/>
    <col min="373" max="373" width="10.54296875" bestFit="1" customWidth="1"/>
    <col min="374" max="374" width="17" bestFit="1" customWidth="1"/>
    <col min="375" max="375" width="10.54296875" bestFit="1" customWidth="1"/>
    <col min="376" max="376" width="17" bestFit="1" customWidth="1"/>
    <col min="377" max="377" width="10.54296875" bestFit="1" customWidth="1"/>
    <col min="378" max="378" width="17" bestFit="1" customWidth="1"/>
    <col min="379" max="379" width="10.54296875" bestFit="1" customWidth="1"/>
    <col min="380" max="380" width="17" bestFit="1" customWidth="1"/>
    <col min="381" max="381" width="10.54296875" bestFit="1" customWidth="1"/>
    <col min="382" max="382" width="17" bestFit="1" customWidth="1"/>
    <col min="383" max="383" width="10.54296875" bestFit="1" customWidth="1"/>
    <col min="384" max="384" width="17" bestFit="1" customWidth="1"/>
    <col min="385" max="385" width="10.54296875" bestFit="1" customWidth="1"/>
    <col min="386" max="386" width="17" bestFit="1" customWidth="1"/>
    <col min="387" max="387" width="10.54296875" bestFit="1" customWidth="1"/>
    <col min="388" max="388" width="17" bestFit="1" customWidth="1"/>
    <col min="389" max="389" width="10.54296875" bestFit="1" customWidth="1"/>
    <col min="390" max="390" width="17" bestFit="1" customWidth="1"/>
    <col min="391" max="391" width="10.54296875" bestFit="1" customWidth="1"/>
    <col min="392" max="392" width="17" bestFit="1" customWidth="1"/>
    <col min="393" max="393" width="10.54296875" bestFit="1" customWidth="1"/>
    <col min="394" max="394" width="17" bestFit="1" customWidth="1"/>
    <col min="395" max="395" width="10.54296875" bestFit="1" customWidth="1"/>
    <col min="396" max="396" width="17" bestFit="1" customWidth="1"/>
    <col min="397" max="397" width="10.54296875" bestFit="1" customWidth="1"/>
    <col min="398" max="398" width="17" bestFit="1" customWidth="1"/>
    <col min="399" max="399" width="10.54296875" bestFit="1" customWidth="1"/>
    <col min="400" max="400" width="17" bestFit="1" customWidth="1"/>
    <col min="401" max="401" width="10.54296875" bestFit="1" customWidth="1"/>
    <col min="402" max="402" width="17" bestFit="1" customWidth="1"/>
    <col min="403" max="403" width="10.54296875" bestFit="1" customWidth="1"/>
    <col min="404" max="404" width="17" bestFit="1" customWidth="1"/>
    <col min="405" max="405" width="10.54296875" bestFit="1" customWidth="1"/>
    <col min="406" max="406" width="22.1796875" bestFit="1" customWidth="1"/>
    <col min="407" max="407" width="15.7265625" bestFit="1" customWidth="1"/>
    <col min="408" max="408" width="17" bestFit="1" customWidth="1"/>
    <col min="409" max="409" width="10.54296875" bestFit="1" customWidth="1"/>
    <col min="410" max="410" width="17" bestFit="1" customWidth="1"/>
    <col min="411" max="411" width="10.54296875" bestFit="1" customWidth="1"/>
    <col min="412" max="412" width="17" bestFit="1" customWidth="1"/>
    <col min="413" max="413" width="10.54296875" bestFit="1" customWidth="1"/>
    <col min="414" max="414" width="17" bestFit="1" customWidth="1"/>
    <col min="415" max="415" width="10.54296875" bestFit="1" customWidth="1"/>
    <col min="416" max="416" width="17" bestFit="1" customWidth="1"/>
    <col min="417" max="417" width="10.54296875" bestFit="1" customWidth="1"/>
    <col min="418" max="418" width="17" bestFit="1" customWidth="1"/>
    <col min="419" max="419" width="10.54296875" bestFit="1" customWidth="1"/>
    <col min="420" max="420" width="17" bestFit="1" customWidth="1"/>
    <col min="421" max="421" width="10.54296875" bestFit="1" customWidth="1"/>
    <col min="422" max="422" width="17" bestFit="1" customWidth="1"/>
    <col min="423" max="423" width="10.54296875" bestFit="1" customWidth="1"/>
    <col min="424" max="424" width="17" bestFit="1" customWidth="1"/>
    <col min="425" max="425" width="10.54296875" bestFit="1" customWidth="1"/>
    <col min="426" max="426" width="17" bestFit="1" customWidth="1"/>
    <col min="427" max="427" width="10.54296875" bestFit="1" customWidth="1"/>
    <col min="428" max="428" width="17" bestFit="1" customWidth="1"/>
    <col min="429" max="429" width="10.54296875" bestFit="1" customWidth="1"/>
    <col min="430" max="430" width="17" bestFit="1" customWidth="1"/>
    <col min="431" max="431" width="10.54296875" bestFit="1" customWidth="1"/>
    <col min="432" max="432" width="17" bestFit="1" customWidth="1"/>
    <col min="433" max="433" width="10.54296875" bestFit="1" customWidth="1"/>
    <col min="434" max="434" width="17" bestFit="1" customWidth="1"/>
    <col min="435" max="435" width="10.54296875" bestFit="1" customWidth="1"/>
    <col min="436" max="436" width="17" bestFit="1" customWidth="1"/>
    <col min="437" max="437" width="10.54296875" bestFit="1" customWidth="1"/>
    <col min="438" max="438" width="17" bestFit="1" customWidth="1"/>
    <col min="439" max="439" width="10.54296875" bestFit="1" customWidth="1"/>
    <col min="440" max="440" width="20.26953125" bestFit="1" customWidth="1"/>
    <col min="441" max="441" width="13.90625" bestFit="1" customWidth="1"/>
    <col min="442" max="442" width="17" bestFit="1" customWidth="1"/>
    <col min="443" max="443" width="10.54296875" bestFit="1" customWidth="1"/>
    <col min="444" max="444" width="17" bestFit="1" customWidth="1"/>
    <col min="445" max="445" width="10.54296875" bestFit="1" customWidth="1"/>
    <col min="446" max="446" width="17" bestFit="1" customWidth="1"/>
    <col min="447" max="447" width="10.54296875" bestFit="1" customWidth="1"/>
    <col min="448" max="448" width="17" bestFit="1" customWidth="1"/>
    <col min="449" max="449" width="10.54296875" bestFit="1" customWidth="1"/>
    <col min="450" max="450" width="17" bestFit="1" customWidth="1"/>
    <col min="451" max="451" width="10.54296875" bestFit="1" customWidth="1"/>
    <col min="452" max="452" width="17" bestFit="1" customWidth="1"/>
    <col min="453" max="453" width="10.54296875" bestFit="1" customWidth="1"/>
    <col min="454" max="454" width="17" bestFit="1" customWidth="1"/>
    <col min="455" max="455" width="10.54296875" bestFit="1" customWidth="1"/>
    <col min="456" max="456" width="17" bestFit="1" customWidth="1"/>
    <col min="457" max="457" width="10.54296875" bestFit="1" customWidth="1"/>
    <col min="458" max="458" width="17" bestFit="1" customWidth="1"/>
    <col min="459" max="459" width="10.54296875" bestFit="1" customWidth="1"/>
    <col min="460" max="460" width="17" bestFit="1" customWidth="1"/>
    <col min="461" max="461" width="10.54296875" bestFit="1" customWidth="1"/>
    <col min="462" max="462" width="17" bestFit="1" customWidth="1"/>
    <col min="463" max="463" width="10.54296875" bestFit="1" customWidth="1"/>
    <col min="464" max="464" width="17" bestFit="1" customWidth="1"/>
    <col min="465" max="465" width="10.54296875" bestFit="1" customWidth="1"/>
    <col min="466" max="466" width="17" bestFit="1" customWidth="1"/>
    <col min="467" max="467" width="10.54296875" bestFit="1" customWidth="1"/>
    <col min="468" max="468" width="17" bestFit="1" customWidth="1"/>
    <col min="469" max="469" width="10.54296875" bestFit="1" customWidth="1"/>
    <col min="470" max="470" width="17" bestFit="1" customWidth="1"/>
    <col min="471" max="471" width="10.54296875" bestFit="1" customWidth="1"/>
    <col min="472" max="472" width="17" bestFit="1" customWidth="1"/>
    <col min="473" max="473" width="10.54296875" bestFit="1" customWidth="1"/>
    <col min="474" max="474" width="17" bestFit="1" customWidth="1"/>
    <col min="475" max="475" width="10.54296875" bestFit="1" customWidth="1"/>
    <col min="476" max="476" width="17" bestFit="1" customWidth="1"/>
    <col min="477" max="477" width="10.54296875" bestFit="1" customWidth="1"/>
    <col min="478" max="478" width="17" bestFit="1" customWidth="1"/>
    <col min="479" max="479" width="10.54296875" bestFit="1" customWidth="1"/>
    <col min="480" max="480" width="17" bestFit="1" customWidth="1"/>
    <col min="481" max="481" width="10.54296875" bestFit="1" customWidth="1"/>
    <col min="482" max="482" width="17" bestFit="1" customWidth="1"/>
    <col min="483" max="483" width="10.54296875" bestFit="1" customWidth="1"/>
    <col min="484" max="484" width="17" bestFit="1" customWidth="1"/>
    <col min="485" max="485" width="10.54296875" bestFit="1" customWidth="1"/>
    <col min="486" max="486" width="17" bestFit="1" customWidth="1"/>
    <col min="487" max="487" width="10.54296875" bestFit="1" customWidth="1"/>
    <col min="488" max="488" width="17" bestFit="1" customWidth="1"/>
    <col min="489" max="489" width="10.54296875" bestFit="1" customWidth="1"/>
    <col min="490" max="490" width="17" bestFit="1" customWidth="1"/>
    <col min="491" max="491" width="10.54296875" bestFit="1" customWidth="1"/>
    <col min="492" max="492" width="17" bestFit="1" customWidth="1"/>
    <col min="493" max="493" width="10.54296875" bestFit="1" customWidth="1"/>
    <col min="494" max="494" width="17" bestFit="1" customWidth="1"/>
    <col min="495" max="495" width="10.54296875" bestFit="1" customWidth="1"/>
    <col min="496" max="496" width="17" bestFit="1" customWidth="1"/>
    <col min="497" max="497" width="10.54296875" bestFit="1" customWidth="1"/>
    <col min="498" max="498" width="17" bestFit="1" customWidth="1"/>
    <col min="499" max="499" width="10.54296875" bestFit="1" customWidth="1"/>
    <col min="500" max="500" width="17" bestFit="1" customWidth="1"/>
    <col min="501" max="501" width="10.54296875" bestFit="1" customWidth="1"/>
    <col min="502" max="502" width="17" bestFit="1" customWidth="1"/>
    <col min="503" max="503" width="10.54296875" bestFit="1" customWidth="1"/>
    <col min="504" max="504" width="17" bestFit="1" customWidth="1"/>
    <col min="505" max="505" width="10.54296875" bestFit="1" customWidth="1"/>
    <col min="506" max="506" width="17" bestFit="1" customWidth="1"/>
    <col min="507" max="507" width="10.54296875" bestFit="1" customWidth="1"/>
    <col min="508" max="508" width="17" bestFit="1" customWidth="1"/>
    <col min="509" max="509" width="10.54296875" bestFit="1" customWidth="1"/>
    <col min="510" max="510" width="17" bestFit="1" customWidth="1"/>
    <col min="511" max="511" width="10.54296875" bestFit="1" customWidth="1"/>
    <col min="512" max="512" width="17" bestFit="1" customWidth="1"/>
    <col min="513" max="513" width="10.54296875" bestFit="1" customWidth="1"/>
    <col min="514" max="514" width="17" bestFit="1" customWidth="1"/>
    <col min="515" max="515" width="10.54296875" bestFit="1" customWidth="1"/>
    <col min="516" max="516" width="17" bestFit="1" customWidth="1"/>
    <col min="517" max="517" width="10.54296875" bestFit="1" customWidth="1"/>
    <col min="518" max="518" width="17" bestFit="1" customWidth="1"/>
    <col min="519" max="519" width="10.54296875" bestFit="1" customWidth="1"/>
    <col min="520" max="520" width="17" bestFit="1" customWidth="1"/>
    <col min="521" max="521" width="10.54296875" bestFit="1" customWidth="1"/>
    <col min="522" max="522" width="17" bestFit="1" customWidth="1"/>
    <col min="523" max="523" width="10.54296875" bestFit="1" customWidth="1"/>
    <col min="524" max="524" width="17" bestFit="1" customWidth="1"/>
    <col min="525" max="525" width="10.54296875" bestFit="1" customWidth="1"/>
    <col min="526" max="526" width="17" bestFit="1" customWidth="1"/>
    <col min="527" max="527" width="10.54296875" bestFit="1" customWidth="1"/>
    <col min="528" max="528" width="17" bestFit="1" customWidth="1"/>
    <col min="529" max="529" width="10.54296875" bestFit="1" customWidth="1"/>
    <col min="530" max="530" width="17" bestFit="1" customWidth="1"/>
    <col min="531" max="531" width="10.54296875" bestFit="1" customWidth="1"/>
    <col min="532" max="532" width="17" bestFit="1" customWidth="1"/>
    <col min="533" max="533" width="10.54296875" bestFit="1" customWidth="1"/>
    <col min="534" max="534" width="17" bestFit="1" customWidth="1"/>
    <col min="535" max="535" width="10.54296875" bestFit="1" customWidth="1"/>
    <col min="536" max="536" width="17" bestFit="1" customWidth="1"/>
    <col min="537" max="537" width="10.54296875" bestFit="1" customWidth="1"/>
    <col min="538" max="538" width="17" bestFit="1" customWidth="1"/>
    <col min="539" max="539" width="10.54296875" bestFit="1" customWidth="1"/>
    <col min="540" max="540" width="17" bestFit="1" customWidth="1"/>
    <col min="541" max="541" width="10.54296875" bestFit="1" customWidth="1"/>
    <col min="542" max="542" width="17" bestFit="1" customWidth="1"/>
    <col min="543" max="543" width="10.54296875" bestFit="1" customWidth="1"/>
    <col min="544" max="544" width="17" bestFit="1" customWidth="1"/>
    <col min="545" max="545" width="10.54296875" bestFit="1" customWidth="1"/>
    <col min="546" max="546" width="17" bestFit="1" customWidth="1"/>
    <col min="547" max="547" width="10.54296875" bestFit="1" customWidth="1"/>
    <col min="548" max="548" width="17" bestFit="1" customWidth="1"/>
    <col min="549" max="549" width="10.54296875" bestFit="1" customWidth="1"/>
    <col min="550" max="550" width="17" bestFit="1" customWidth="1"/>
    <col min="551" max="551" width="10.54296875" bestFit="1" customWidth="1"/>
    <col min="552" max="552" width="17" bestFit="1" customWidth="1"/>
    <col min="553" max="553" width="10.54296875" bestFit="1" customWidth="1"/>
    <col min="554" max="554" width="17" bestFit="1" customWidth="1"/>
    <col min="555" max="555" width="10.54296875" bestFit="1" customWidth="1"/>
    <col min="556" max="556" width="17" bestFit="1" customWidth="1"/>
    <col min="557" max="557" width="10.54296875" bestFit="1" customWidth="1"/>
    <col min="558" max="558" width="17" bestFit="1" customWidth="1"/>
    <col min="559" max="559" width="10.54296875" bestFit="1" customWidth="1"/>
    <col min="560" max="560" width="17" bestFit="1" customWidth="1"/>
    <col min="561" max="561" width="10.54296875" bestFit="1" customWidth="1"/>
    <col min="562" max="562" width="17" bestFit="1" customWidth="1"/>
    <col min="563" max="563" width="10.54296875" bestFit="1" customWidth="1"/>
    <col min="564" max="564" width="17" bestFit="1" customWidth="1"/>
    <col min="565" max="565" width="10.54296875" bestFit="1" customWidth="1"/>
    <col min="566" max="566" width="17" bestFit="1" customWidth="1"/>
    <col min="567" max="567" width="10.54296875" bestFit="1" customWidth="1"/>
    <col min="568" max="568" width="17" bestFit="1" customWidth="1"/>
    <col min="569" max="569" width="10.54296875" bestFit="1" customWidth="1"/>
    <col min="570" max="570" width="17" bestFit="1" customWidth="1"/>
    <col min="571" max="571" width="10.54296875" bestFit="1" customWidth="1"/>
    <col min="572" max="572" width="17" bestFit="1" customWidth="1"/>
    <col min="573" max="573" width="10.54296875" bestFit="1" customWidth="1"/>
    <col min="574" max="574" width="17" bestFit="1" customWidth="1"/>
    <col min="575" max="575" width="10.54296875" bestFit="1" customWidth="1"/>
    <col min="576" max="576" width="17" bestFit="1" customWidth="1"/>
    <col min="577" max="577" width="10.54296875" bestFit="1" customWidth="1"/>
    <col min="578" max="578" width="17" bestFit="1" customWidth="1"/>
    <col min="579" max="579" width="10.54296875" bestFit="1" customWidth="1"/>
    <col min="580" max="580" width="17" bestFit="1" customWidth="1"/>
    <col min="581" max="581" width="10.54296875" bestFit="1" customWidth="1"/>
    <col min="582" max="582" width="17" bestFit="1" customWidth="1"/>
    <col min="583" max="583" width="10.54296875" bestFit="1" customWidth="1"/>
    <col min="584" max="584" width="17" bestFit="1" customWidth="1"/>
    <col min="585" max="585" width="10.54296875" bestFit="1" customWidth="1"/>
    <col min="586" max="586" width="17" bestFit="1" customWidth="1"/>
    <col min="587" max="587" width="10.54296875" bestFit="1" customWidth="1"/>
    <col min="588" max="588" width="17" bestFit="1" customWidth="1"/>
    <col min="589" max="589" width="10.54296875" bestFit="1" customWidth="1"/>
    <col min="590" max="590" width="17" bestFit="1" customWidth="1"/>
    <col min="591" max="591" width="10.54296875" bestFit="1" customWidth="1"/>
    <col min="592" max="592" width="17" bestFit="1" customWidth="1"/>
    <col min="593" max="593" width="10.54296875" bestFit="1" customWidth="1"/>
    <col min="594" max="594" width="17" bestFit="1" customWidth="1"/>
    <col min="595" max="595" width="10.54296875" bestFit="1" customWidth="1"/>
    <col min="596" max="596" width="17" bestFit="1" customWidth="1"/>
    <col min="597" max="597" width="10.54296875" bestFit="1" customWidth="1"/>
    <col min="598" max="598" width="17" bestFit="1" customWidth="1"/>
    <col min="599" max="599" width="10.54296875" bestFit="1" customWidth="1"/>
    <col min="600" max="600" width="17" bestFit="1" customWidth="1"/>
    <col min="601" max="601" width="10.54296875" bestFit="1" customWidth="1"/>
    <col min="602" max="602" width="17" bestFit="1" customWidth="1"/>
    <col min="603" max="603" width="10.54296875" bestFit="1" customWidth="1"/>
    <col min="604" max="604" width="17" bestFit="1" customWidth="1"/>
    <col min="605" max="605" width="10.54296875" bestFit="1" customWidth="1"/>
    <col min="606" max="606" width="17" bestFit="1" customWidth="1"/>
    <col min="607" max="607" width="10.54296875" bestFit="1" customWidth="1"/>
    <col min="608" max="608" width="17" bestFit="1" customWidth="1"/>
    <col min="609" max="609" width="10.54296875" bestFit="1" customWidth="1"/>
    <col min="610" max="610" width="17" bestFit="1" customWidth="1"/>
    <col min="611" max="611" width="10.54296875" bestFit="1" customWidth="1"/>
    <col min="612" max="612" width="17" bestFit="1" customWidth="1"/>
    <col min="613" max="613" width="10.54296875" bestFit="1" customWidth="1"/>
    <col min="614" max="614" width="17" bestFit="1" customWidth="1"/>
    <col min="615" max="615" width="10.54296875" bestFit="1" customWidth="1"/>
    <col min="616" max="616" width="17" bestFit="1" customWidth="1"/>
    <col min="617" max="617" width="10.54296875" bestFit="1" customWidth="1"/>
    <col min="618" max="618" width="17" bestFit="1" customWidth="1"/>
    <col min="619" max="619" width="10.54296875" bestFit="1" customWidth="1"/>
    <col min="620" max="620" width="17" bestFit="1" customWidth="1"/>
    <col min="621" max="621" width="10.54296875" bestFit="1" customWidth="1"/>
    <col min="622" max="622" width="17" bestFit="1" customWidth="1"/>
    <col min="623" max="623" width="10.54296875" bestFit="1" customWidth="1"/>
    <col min="624" max="624" width="17" bestFit="1" customWidth="1"/>
    <col min="625" max="625" width="10.54296875" bestFit="1" customWidth="1"/>
    <col min="626" max="626" width="17" bestFit="1" customWidth="1"/>
    <col min="627" max="627" width="10.54296875" bestFit="1" customWidth="1"/>
    <col min="628" max="628" width="17" bestFit="1" customWidth="1"/>
    <col min="629" max="629" width="10.54296875" bestFit="1" customWidth="1"/>
    <col min="630" max="630" width="17" bestFit="1" customWidth="1"/>
    <col min="631" max="631" width="10.54296875" bestFit="1" customWidth="1"/>
    <col min="632" max="632" width="17" bestFit="1" customWidth="1"/>
    <col min="633" max="633" width="10.54296875" bestFit="1" customWidth="1"/>
    <col min="634" max="634" width="17" bestFit="1" customWidth="1"/>
    <col min="635" max="635" width="10.54296875" bestFit="1" customWidth="1"/>
    <col min="636" max="636" width="17" bestFit="1" customWidth="1"/>
    <col min="637" max="637" width="10.54296875" bestFit="1" customWidth="1"/>
    <col min="638" max="638" width="17" bestFit="1" customWidth="1"/>
    <col min="639" max="639" width="10.54296875" bestFit="1" customWidth="1"/>
    <col min="640" max="640" width="17" bestFit="1" customWidth="1"/>
    <col min="641" max="641" width="10.54296875" bestFit="1" customWidth="1"/>
    <col min="642" max="642" width="17" bestFit="1" customWidth="1"/>
    <col min="643" max="643" width="10.54296875" bestFit="1" customWidth="1"/>
    <col min="644" max="644" width="17" bestFit="1" customWidth="1"/>
    <col min="645" max="645" width="10.54296875" bestFit="1" customWidth="1"/>
    <col min="646" max="646" width="17" bestFit="1" customWidth="1"/>
    <col min="647" max="647" width="10.54296875" bestFit="1" customWidth="1"/>
    <col min="648" max="648" width="17" bestFit="1" customWidth="1"/>
    <col min="649" max="649" width="10.54296875" bestFit="1" customWidth="1"/>
    <col min="650" max="650" width="17" bestFit="1" customWidth="1"/>
    <col min="651" max="651" width="10.54296875" bestFit="1" customWidth="1"/>
    <col min="652" max="652" width="17" bestFit="1" customWidth="1"/>
    <col min="653" max="653" width="10.54296875" bestFit="1" customWidth="1"/>
    <col min="654" max="654" width="17" bestFit="1" customWidth="1"/>
    <col min="655" max="655" width="10.54296875" bestFit="1" customWidth="1"/>
    <col min="656" max="656" width="17" bestFit="1" customWidth="1"/>
    <col min="657" max="657" width="10.54296875" bestFit="1" customWidth="1"/>
    <col min="658" max="658" width="17" bestFit="1" customWidth="1"/>
    <col min="659" max="659" width="10.54296875" bestFit="1" customWidth="1"/>
    <col min="660" max="660" width="17" bestFit="1" customWidth="1"/>
    <col min="661" max="661" width="10.54296875" bestFit="1" customWidth="1"/>
    <col min="662" max="662" width="17" bestFit="1" customWidth="1"/>
    <col min="663" max="663" width="10.54296875" bestFit="1" customWidth="1"/>
    <col min="664" max="664" width="17" bestFit="1" customWidth="1"/>
    <col min="665" max="665" width="10.54296875" bestFit="1" customWidth="1"/>
    <col min="666" max="666" width="17" bestFit="1" customWidth="1"/>
    <col min="667" max="667" width="10.54296875" bestFit="1" customWidth="1"/>
    <col min="668" max="668" width="17" bestFit="1" customWidth="1"/>
    <col min="669" max="669" width="10.54296875" bestFit="1" customWidth="1"/>
    <col min="670" max="670" width="17" bestFit="1" customWidth="1"/>
    <col min="671" max="671" width="10.54296875" bestFit="1" customWidth="1"/>
    <col min="672" max="672" width="17" bestFit="1" customWidth="1"/>
    <col min="673" max="673" width="10.54296875" bestFit="1" customWidth="1"/>
    <col min="674" max="674" width="17" bestFit="1" customWidth="1"/>
    <col min="675" max="675" width="10.54296875" bestFit="1" customWidth="1"/>
    <col min="676" max="676" width="17" bestFit="1" customWidth="1"/>
    <col min="677" max="677" width="10.54296875" bestFit="1" customWidth="1"/>
    <col min="678" max="678" width="17" bestFit="1" customWidth="1"/>
    <col min="679" max="679" width="10.54296875" bestFit="1" customWidth="1"/>
    <col min="680" max="680" width="17" bestFit="1" customWidth="1"/>
    <col min="681" max="681" width="10.54296875" bestFit="1" customWidth="1"/>
    <col min="682" max="682" width="17" bestFit="1" customWidth="1"/>
    <col min="683" max="683" width="10.54296875" bestFit="1" customWidth="1"/>
    <col min="684" max="684" width="17" bestFit="1" customWidth="1"/>
    <col min="685" max="685" width="10.54296875" bestFit="1" customWidth="1"/>
    <col min="686" max="686" width="17" bestFit="1" customWidth="1"/>
    <col min="687" max="687" width="10.54296875" bestFit="1" customWidth="1"/>
    <col min="688" max="688" width="17" bestFit="1" customWidth="1"/>
    <col min="689" max="689" width="10.54296875" bestFit="1" customWidth="1"/>
    <col min="690" max="690" width="17" bestFit="1" customWidth="1"/>
    <col min="691" max="691" width="10.54296875" bestFit="1" customWidth="1"/>
    <col min="692" max="692" width="17" bestFit="1" customWidth="1"/>
    <col min="693" max="693" width="10.54296875" bestFit="1" customWidth="1"/>
    <col min="694" max="694" width="17" bestFit="1" customWidth="1"/>
    <col min="695" max="695" width="10.54296875" bestFit="1" customWidth="1"/>
    <col min="696" max="696" width="17" bestFit="1" customWidth="1"/>
    <col min="697" max="697" width="10.54296875" bestFit="1" customWidth="1"/>
    <col min="698" max="698" width="17" bestFit="1" customWidth="1"/>
    <col min="699" max="699" width="10.54296875" bestFit="1" customWidth="1"/>
    <col min="700" max="700" width="17" bestFit="1" customWidth="1"/>
    <col min="701" max="701" width="10.54296875" bestFit="1" customWidth="1"/>
    <col min="702" max="702" width="17" bestFit="1" customWidth="1"/>
    <col min="703" max="703" width="10.54296875" bestFit="1" customWidth="1"/>
    <col min="704" max="704" width="17" bestFit="1" customWidth="1"/>
    <col min="705" max="705" width="10.54296875" bestFit="1" customWidth="1"/>
    <col min="706" max="706" width="17" bestFit="1" customWidth="1"/>
    <col min="707" max="707" width="10.54296875" bestFit="1" customWidth="1"/>
    <col min="708" max="708" width="17" bestFit="1" customWidth="1"/>
    <col min="709" max="709" width="10.54296875" bestFit="1" customWidth="1"/>
    <col min="710" max="710" width="17" bestFit="1" customWidth="1"/>
    <col min="711" max="711" width="10.54296875" bestFit="1" customWidth="1"/>
    <col min="712" max="712" width="17" bestFit="1" customWidth="1"/>
    <col min="713" max="713" width="10.54296875" bestFit="1" customWidth="1"/>
    <col min="714" max="714" width="17" bestFit="1" customWidth="1"/>
    <col min="715" max="715" width="10.54296875" bestFit="1" customWidth="1"/>
    <col min="716" max="716" width="17" bestFit="1" customWidth="1"/>
    <col min="717" max="717" width="10.54296875" bestFit="1" customWidth="1"/>
    <col min="718" max="718" width="17" bestFit="1" customWidth="1"/>
    <col min="719" max="719" width="10.54296875" bestFit="1" customWidth="1"/>
    <col min="720" max="720" width="17" bestFit="1" customWidth="1"/>
    <col min="721" max="721" width="10.54296875" bestFit="1" customWidth="1"/>
    <col min="722" max="722" width="17" bestFit="1" customWidth="1"/>
    <col min="723" max="723" width="10.54296875" bestFit="1" customWidth="1"/>
    <col min="724" max="724" width="17" bestFit="1" customWidth="1"/>
    <col min="725" max="725" width="10.54296875" bestFit="1" customWidth="1"/>
    <col min="726" max="726" width="17" bestFit="1" customWidth="1"/>
    <col min="727" max="727" width="10.54296875" bestFit="1" customWidth="1"/>
    <col min="728" max="728" width="17" bestFit="1" customWidth="1"/>
    <col min="729" max="729" width="10.54296875" bestFit="1" customWidth="1"/>
    <col min="730" max="730" width="17" bestFit="1" customWidth="1"/>
    <col min="731" max="731" width="10.54296875" bestFit="1" customWidth="1"/>
    <col min="732" max="732" width="17" bestFit="1" customWidth="1"/>
    <col min="733" max="733" width="10.54296875" bestFit="1" customWidth="1"/>
    <col min="734" max="734" width="17" bestFit="1" customWidth="1"/>
    <col min="735" max="735" width="10.54296875" bestFit="1" customWidth="1"/>
    <col min="736" max="736" width="17" bestFit="1" customWidth="1"/>
    <col min="737" max="737" width="10.54296875" bestFit="1" customWidth="1"/>
    <col min="738" max="738" width="17" bestFit="1" customWidth="1"/>
    <col min="739" max="739" width="10.54296875" bestFit="1" customWidth="1"/>
    <col min="740" max="740" width="17" bestFit="1" customWidth="1"/>
    <col min="741" max="741" width="10.54296875" bestFit="1" customWidth="1"/>
    <col min="742" max="742" width="17" bestFit="1" customWidth="1"/>
    <col min="743" max="743" width="10.54296875" bestFit="1" customWidth="1"/>
    <col min="744" max="744" width="17" bestFit="1" customWidth="1"/>
    <col min="745" max="745" width="10.54296875" bestFit="1" customWidth="1"/>
    <col min="746" max="746" width="17" bestFit="1" customWidth="1"/>
    <col min="747" max="747" width="10.54296875" bestFit="1" customWidth="1"/>
    <col min="748" max="748" width="17" bestFit="1" customWidth="1"/>
    <col min="749" max="749" width="10.54296875" bestFit="1" customWidth="1"/>
    <col min="750" max="750" width="17" bestFit="1" customWidth="1"/>
    <col min="751" max="751" width="10.54296875" bestFit="1" customWidth="1"/>
    <col min="752" max="752" width="17" bestFit="1" customWidth="1"/>
    <col min="753" max="753" width="10.54296875" bestFit="1" customWidth="1"/>
    <col min="754" max="754" width="17" bestFit="1" customWidth="1"/>
    <col min="755" max="755" width="10.54296875" bestFit="1" customWidth="1"/>
    <col min="756" max="756" width="17" bestFit="1" customWidth="1"/>
    <col min="757" max="757" width="10.54296875" bestFit="1" customWidth="1"/>
    <col min="758" max="758" width="17" bestFit="1" customWidth="1"/>
    <col min="759" max="759" width="10.54296875" bestFit="1" customWidth="1"/>
    <col min="760" max="760" width="17" bestFit="1" customWidth="1"/>
    <col min="761" max="761" width="10.54296875" bestFit="1" customWidth="1"/>
    <col min="762" max="762" width="17" bestFit="1" customWidth="1"/>
    <col min="763" max="763" width="10.54296875" bestFit="1" customWidth="1"/>
    <col min="764" max="764" width="17" bestFit="1" customWidth="1"/>
    <col min="765" max="765" width="10.54296875" bestFit="1" customWidth="1"/>
    <col min="766" max="766" width="17" bestFit="1" customWidth="1"/>
    <col min="767" max="767" width="10.54296875" bestFit="1" customWidth="1"/>
    <col min="768" max="768" width="17" bestFit="1" customWidth="1"/>
    <col min="769" max="769" width="10.54296875" bestFit="1" customWidth="1"/>
    <col min="770" max="770" width="17" bestFit="1" customWidth="1"/>
    <col min="771" max="771" width="10.54296875" bestFit="1" customWidth="1"/>
    <col min="772" max="772" width="17" bestFit="1" customWidth="1"/>
    <col min="773" max="773" width="10.54296875" bestFit="1" customWidth="1"/>
    <col min="774" max="774" width="17" bestFit="1" customWidth="1"/>
    <col min="775" max="775" width="10.54296875" bestFit="1" customWidth="1"/>
    <col min="776" max="776" width="17" bestFit="1" customWidth="1"/>
    <col min="777" max="777" width="10.54296875" bestFit="1" customWidth="1"/>
    <col min="778" max="778" width="17" bestFit="1" customWidth="1"/>
    <col min="779" max="779" width="10.54296875" bestFit="1" customWidth="1"/>
    <col min="780" max="780" width="17" bestFit="1" customWidth="1"/>
    <col min="781" max="781" width="10.54296875" bestFit="1" customWidth="1"/>
    <col min="782" max="782" width="17" bestFit="1" customWidth="1"/>
    <col min="783" max="783" width="10.54296875" bestFit="1" customWidth="1"/>
    <col min="784" max="784" width="17" bestFit="1" customWidth="1"/>
    <col min="785" max="785" width="10.54296875" bestFit="1" customWidth="1"/>
    <col min="786" max="786" width="17" bestFit="1" customWidth="1"/>
    <col min="787" max="787" width="10.54296875" bestFit="1" customWidth="1"/>
    <col min="788" max="788" width="17" bestFit="1" customWidth="1"/>
    <col min="789" max="789" width="10.54296875" bestFit="1" customWidth="1"/>
    <col min="790" max="790" width="17" bestFit="1" customWidth="1"/>
    <col min="791" max="791" width="10.54296875" bestFit="1" customWidth="1"/>
    <col min="792" max="792" width="17" bestFit="1" customWidth="1"/>
    <col min="793" max="793" width="10.54296875" bestFit="1" customWidth="1"/>
    <col min="794" max="794" width="17" bestFit="1" customWidth="1"/>
    <col min="795" max="795" width="10.54296875" bestFit="1" customWidth="1"/>
    <col min="796" max="796" width="17" bestFit="1" customWidth="1"/>
    <col min="797" max="797" width="10.54296875" bestFit="1" customWidth="1"/>
    <col min="798" max="798" width="17" bestFit="1" customWidth="1"/>
    <col min="799" max="799" width="10.54296875" bestFit="1" customWidth="1"/>
    <col min="800" max="800" width="17" bestFit="1" customWidth="1"/>
    <col min="801" max="801" width="10.54296875" bestFit="1" customWidth="1"/>
    <col min="802" max="802" width="17" bestFit="1" customWidth="1"/>
    <col min="803" max="803" width="10.54296875" bestFit="1" customWidth="1"/>
    <col min="804" max="804" width="17" bestFit="1" customWidth="1"/>
    <col min="805" max="805" width="10.54296875" bestFit="1" customWidth="1"/>
    <col min="806" max="806" width="17" bestFit="1" customWidth="1"/>
    <col min="807" max="807" width="10.54296875" bestFit="1" customWidth="1"/>
    <col min="808" max="808" width="17" bestFit="1" customWidth="1"/>
    <col min="809" max="809" width="10.54296875" bestFit="1" customWidth="1"/>
    <col min="810" max="810" width="17" bestFit="1" customWidth="1"/>
    <col min="811" max="811" width="10.54296875" bestFit="1" customWidth="1"/>
    <col min="812" max="812" width="17" bestFit="1" customWidth="1"/>
    <col min="813" max="813" width="10.54296875" bestFit="1" customWidth="1"/>
    <col min="814" max="814" width="17" bestFit="1" customWidth="1"/>
    <col min="815" max="815" width="10.54296875" bestFit="1" customWidth="1"/>
    <col min="816" max="816" width="17" bestFit="1" customWidth="1"/>
    <col min="817" max="817" width="10.54296875" bestFit="1" customWidth="1"/>
    <col min="818" max="818" width="17" bestFit="1" customWidth="1"/>
    <col min="819" max="819" width="10.54296875" bestFit="1" customWidth="1"/>
    <col min="820" max="820" width="17" bestFit="1" customWidth="1"/>
    <col min="821" max="821" width="10.54296875" bestFit="1" customWidth="1"/>
    <col min="822" max="822" width="17" bestFit="1" customWidth="1"/>
    <col min="823" max="823" width="10.54296875" bestFit="1" customWidth="1"/>
    <col min="824" max="824" width="17" bestFit="1" customWidth="1"/>
    <col min="825" max="825" width="10.54296875" bestFit="1" customWidth="1"/>
    <col min="826" max="826" width="17" bestFit="1" customWidth="1"/>
    <col min="827" max="827" width="10.54296875" bestFit="1" customWidth="1"/>
    <col min="828" max="828" width="17" bestFit="1" customWidth="1"/>
    <col min="829" max="829" width="10.54296875" bestFit="1" customWidth="1"/>
    <col min="830" max="830" width="17" bestFit="1" customWidth="1"/>
    <col min="831" max="831" width="10.54296875" bestFit="1" customWidth="1"/>
    <col min="832" max="832" width="17" bestFit="1" customWidth="1"/>
    <col min="833" max="833" width="10.54296875" bestFit="1" customWidth="1"/>
    <col min="834" max="834" width="17" bestFit="1" customWidth="1"/>
    <col min="835" max="835" width="10.54296875" bestFit="1" customWidth="1"/>
    <col min="836" max="836" width="17" bestFit="1" customWidth="1"/>
    <col min="837" max="837" width="10.54296875" bestFit="1" customWidth="1"/>
    <col min="838" max="838" width="17" bestFit="1" customWidth="1"/>
    <col min="839" max="839" width="10.54296875" bestFit="1" customWidth="1"/>
    <col min="840" max="840" width="17" bestFit="1" customWidth="1"/>
    <col min="841" max="841" width="10.54296875" bestFit="1" customWidth="1"/>
    <col min="842" max="842" width="17" bestFit="1" customWidth="1"/>
    <col min="843" max="843" width="10.54296875" bestFit="1" customWidth="1"/>
    <col min="844" max="844" width="17" bestFit="1" customWidth="1"/>
    <col min="845" max="845" width="10.54296875" bestFit="1" customWidth="1"/>
    <col min="846" max="846" width="17" bestFit="1" customWidth="1"/>
    <col min="847" max="847" width="10.54296875" bestFit="1" customWidth="1"/>
    <col min="848" max="848" width="17" bestFit="1" customWidth="1"/>
    <col min="849" max="849" width="10.54296875" bestFit="1" customWidth="1"/>
    <col min="850" max="850" width="17" bestFit="1" customWidth="1"/>
    <col min="851" max="851" width="10.54296875" bestFit="1" customWidth="1"/>
    <col min="852" max="852" width="17" bestFit="1" customWidth="1"/>
    <col min="853" max="853" width="10.54296875" bestFit="1" customWidth="1"/>
    <col min="854" max="854" width="17" bestFit="1" customWidth="1"/>
    <col min="855" max="855" width="10.54296875" bestFit="1" customWidth="1"/>
    <col min="856" max="856" width="17" bestFit="1" customWidth="1"/>
    <col min="857" max="857" width="10.54296875" bestFit="1" customWidth="1"/>
    <col min="858" max="858" width="17" bestFit="1" customWidth="1"/>
    <col min="859" max="859" width="10.54296875" bestFit="1" customWidth="1"/>
    <col min="860" max="860" width="17" bestFit="1" customWidth="1"/>
    <col min="861" max="861" width="10.54296875" bestFit="1" customWidth="1"/>
    <col min="862" max="862" width="17" bestFit="1" customWidth="1"/>
    <col min="863" max="863" width="10.54296875" bestFit="1" customWidth="1"/>
    <col min="864" max="864" width="17" bestFit="1" customWidth="1"/>
    <col min="865" max="865" width="10.54296875" bestFit="1" customWidth="1"/>
    <col min="866" max="866" width="17" bestFit="1" customWidth="1"/>
    <col min="867" max="867" width="10.54296875" bestFit="1" customWidth="1"/>
    <col min="868" max="868" width="17" bestFit="1" customWidth="1"/>
    <col min="869" max="869" width="10.54296875" bestFit="1" customWidth="1"/>
    <col min="870" max="870" width="17" bestFit="1" customWidth="1"/>
    <col min="871" max="871" width="10.54296875" bestFit="1" customWidth="1"/>
    <col min="872" max="872" width="17" bestFit="1" customWidth="1"/>
    <col min="873" max="873" width="10.54296875" bestFit="1" customWidth="1"/>
    <col min="874" max="874" width="17" bestFit="1" customWidth="1"/>
    <col min="875" max="875" width="10.54296875" bestFit="1" customWidth="1"/>
    <col min="876" max="876" width="17" bestFit="1" customWidth="1"/>
    <col min="877" max="877" width="10.54296875" bestFit="1" customWidth="1"/>
    <col min="878" max="878" width="17" bestFit="1" customWidth="1"/>
    <col min="879" max="879" width="10.54296875" bestFit="1" customWidth="1"/>
    <col min="880" max="880" width="17" bestFit="1" customWidth="1"/>
    <col min="881" max="881" width="10.54296875" bestFit="1" customWidth="1"/>
    <col min="882" max="882" width="17" bestFit="1" customWidth="1"/>
    <col min="883" max="883" width="10.54296875" bestFit="1" customWidth="1"/>
    <col min="884" max="884" width="17" bestFit="1" customWidth="1"/>
    <col min="885" max="885" width="10.54296875" bestFit="1" customWidth="1"/>
    <col min="886" max="886" width="17" bestFit="1" customWidth="1"/>
    <col min="887" max="887" width="10.54296875" bestFit="1" customWidth="1"/>
    <col min="888" max="888" width="17" bestFit="1" customWidth="1"/>
    <col min="889" max="889" width="10.54296875" bestFit="1" customWidth="1"/>
    <col min="890" max="890" width="17" bestFit="1" customWidth="1"/>
    <col min="891" max="891" width="10.54296875" bestFit="1" customWidth="1"/>
    <col min="892" max="892" width="17" bestFit="1" customWidth="1"/>
    <col min="893" max="893" width="10.54296875" bestFit="1" customWidth="1"/>
    <col min="894" max="894" width="17" bestFit="1" customWidth="1"/>
    <col min="895" max="895" width="10.54296875" bestFit="1" customWidth="1"/>
    <col min="896" max="896" width="17" bestFit="1" customWidth="1"/>
    <col min="897" max="897" width="10.54296875" bestFit="1" customWidth="1"/>
    <col min="898" max="898" width="17" bestFit="1" customWidth="1"/>
    <col min="899" max="899" width="10.54296875" bestFit="1" customWidth="1"/>
    <col min="900" max="900" width="17" bestFit="1" customWidth="1"/>
    <col min="901" max="901" width="10.54296875" bestFit="1" customWidth="1"/>
    <col min="902" max="902" width="17" bestFit="1" customWidth="1"/>
    <col min="903" max="903" width="10.54296875" bestFit="1" customWidth="1"/>
    <col min="904" max="904" width="17" bestFit="1" customWidth="1"/>
    <col min="905" max="905" width="10.54296875" bestFit="1" customWidth="1"/>
    <col min="906" max="906" width="17" bestFit="1" customWidth="1"/>
    <col min="907" max="907" width="10.54296875" bestFit="1" customWidth="1"/>
    <col min="908" max="908" width="17" bestFit="1" customWidth="1"/>
    <col min="909" max="909" width="10.54296875" bestFit="1" customWidth="1"/>
    <col min="910" max="910" width="17" bestFit="1" customWidth="1"/>
    <col min="911" max="911" width="10.54296875" bestFit="1" customWidth="1"/>
    <col min="912" max="912" width="17" bestFit="1" customWidth="1"/>
    <col min="913" max="913" width="10.54296875" bestFit="1" customWidth="1"/>
    <col min="914" max="914" width="17" bestFit="1" customWidth="1"/>
    <col min="915" max="915" width="10.54296875" bestFit="1" customWidth="1"/>
    <col min="916" max="916" width="17" bestFit="1" customWidth="1"/>
    <col min="917" max="917" width="10.54296875" bestFit="1" customWidth="1"/>
    <col min="918" max="918" width="17" bestFit="1" customWidth="1"/>
    <col min="919" max="919" width="10.54296875" bestFit="1" customWidth="1"/>
    <col min="920" max="920" width="17" bestFit="1" customWidth="1"/>
    <col min="921" max="921" width="10.54296875" bestFit="1" customWidth="1"/>
    <col min="922" max="922" width="17" bestFit="1" customWidth="1"/>
    <col min="923" max="923" width="10.54296875" bestFit="1" customWidth="1"/>
    <col min="924" max="924" width="17" bestFit="1" customWidth="1"/>
    <col min="925" max="925" width="10.54296875" bestFit="1" customWidth="1"/>
    <col min="926" max="926" width="17" bestFit="1" customWidth="1"/>
    <col min="927" max="927" width="10.54296875" bestFit="1" customWidth="1"/>
    <col min="928" max="928" width="17" bestFit="1" customWidth="1"/>
    <col min="929" max="929" width="10.54296875" bestFit="1" customWidth="1"/>
    <col min="930" max="930" width="17" bestFit="1" customWidth="1"/>
    <col min="931" max="931" width="10.54296875" bestFit="1" customWidth="1"/>
    <col min="932" max="932" width="17" bestFit="1" customWidth="1"/>
    <col min="933" max="933" width="10.54296875" bestFit="1" customWidth="1"/>
    <col min="934" max="934" width="17" bestFit="1" customWidth="1"/>
    <col min="935" max="935" width="10.54296875" bestFit="1" customWidth="1"/>
    <col min="936" max="936" width="17" bestFit="1" customWidth="1"/>
    <col min="937" max="937" width="10.54296875" bestFit="1" customWidth="1"/>
    <col min="938" max="938" width="17" bestFit="1" customWidth="1"/>
    <col min="939" max="939" width="10.54296875" bestFit="1" customWidth="1"/>
    <col min="940" max="940" width="17" bestFit="1" customWidth="1"/>
    <col min="941" max="941" width="10.54296875" bestFit="1" customWidth="1"/>
    <col min="942" max="942" width="17" bestFit="1" customWidth="1"/>
    <col min="943" max="943" width="10.54296875" bestFit="1" customWidth="1"/>
    <col min="944" max="944" width="17" bestFit="1" customWidth="1"/>
    <col min="945" max="945" width="10.54296875" bestFit="1" customWidth="1"/>
    <col min="946" max="946" width="17" bestFit="1" customWidth="1"/>
    <col min="947" max="947" width="10.54296875" bestFit="1" customWidth="1"/>
    <col min="948" max="948" width="17" bestFit="1" customWidth="1"/>
    <col min="949" max="949" width="10.54296875" bestFit="1" customWidth="1"/>
    <col min="950" max="950" width="17" bestFit="1" customWidth="1"/>
    <col min="951" max="951" width="10.54296875" bestFit="1" customWidth="1"/>
    <col min="952" max="952" width="17" bestFit="1" customWidth="1"/>
    <col min="953" max="953" width="10.54296875" bestFit="1" customWidth="1"/>
    <col min="954" max="954" width="17" bestFit="1" customWidth="1"/>
    <col min="955" max="955" width="10.54296875" bestFit="1" customWidth="1"/>
    <col min="956" max="956" width="17" bestFit="1" customWidth="1"/>
    <col min="957" max="957" width="10.54296875" bestFit="1" customWidth="1"/>
    <col min="958" max="958" width="17" bestFit="1" customWidth="1"/>
    <col min="959" max="959" width="10.54296875" bestFit="1" customWidth="1"/>
    <col min="960" max="960" width="17" bestFit="1" customWidth="1"/>
    <col min="961" max="961" width="10.54296875" bestFit="1" customWidth="1"/>
    <col min="962" max="962" width="17" bestFit="1" customWidth="1"/>
    <col min="963" max="963" width="10.54296875" bestFit="1" customWidth="1"/>
    <col min="964" max="964" width="17" bestFit="1" customWidth="1"/>
    <col min="965" max="965" width="10.54296875" bestFit="1" customWidth="1"/>
    <col min="966" max="966" width="17" bestFit="1" customWidth="1"/>
    <col min="967" max="967" width="10.54296875" bestFit="1" customWidth="1"/>
    <col min="968" max="968" width="17" bestFit="1" customWidth="1"/>
    <col min="969" max="969" width="10.54296875" bestFit="1" customWidth="1"/>
    <col min="970" max="970" width="17" bestFit="1" customWidth="1"/>
    <col min="971" max="971" width="10.54296875" bestFit="1" customWidth="1"/>
    <col min="972" max="972" width="17" bestFit="1" customWidth="1"/>
    <col min="973" max="973" width="10.54296875" bestFit="1" customWidth="1"/>
    <col min="974" max="974" width="17" bestFit="1" customWidth="1"/>
    <col min="975" max="975" width="10.54296875" bestFit="1" customWidth="1"/>
    <col min="976" max="976" width="17" bestFit="1" customWidth="1"/>
    <col min="977" max="977" width="10.54296875" bestFit="1" customWidth="1"/>
    <col min="978" max="978" width="17" bestFit="1" customWidth="1"/>
    <col min="979" max="979" width="10.54296875" bestFit="1" customWidth="1"/>
    <col min="980" max="980" width="17" bestFit="1" customWidth="1"/>
    <col min="981" max="981" width="10.54296875" bestFit="1" customWidth="1"/>
    <col min="982" max="982" width="17" bestFit="1" customWidth="1"/>
    <col min="983" max="983" width="10.54296875" bestFit="1" customWidth="1"/>
    <col min="984" max="984" width="17" bestFit="1" customWidth="1"/>
    <col min="985" max="985" width="10.54296875" bestFit="1" customWidth="1"/>
    <col min="986" max="986" width="17" bestFit="1" customWidth="1"/>
    <col min="987" max="987" width="10.54296875" bestFit="1" customWidth="1"/>
    <col min="988" max="988" width="17" bestFit="1" customWidth="1"/>
    <col min="989" max="989" width="10.54296875" bestFit="1" customWidth="1"/>
    <col min="990" max="990" width="17" bestFit="1" customWidth="1"/>
    <col min="991" max="991" width="10.54296875" bestFit="1" customWidth="1"/>
    <col min="992" max="992" width="17" bestFit="1" customWidth="1"/>
    <col min="993" max="993" width="10.54296875" bestFit="1" customWidth="1"/>
    <col min="994" max="994" width="17" bestFit="1" customWidth="1"/>
    <col min="995" max="995" width="10.54296875" bestFit="1" customWidth="1"/>
    <col min="996" max="996" width="17" bestFit="1" customWidth="1"/>
    <col min="997" max="997" width="10.54296875" bestFit="1" customWidth="1"/>
    <col min="998" max="998" width="17" bestFit="1" customWidth="1"/>
    <col min="999" max="999" width="10.54296875" bestFit="1" customWidth="1"/>
    <col min="1000" max="1000" width="17" bestFit="1" customWidth="1"/>
    <col min="1001" max="1001" width="10.54296875" bestFit="1" customWidth="1"/>
    <col min="1002" max="1002" width="17" bestFit="1" customWidth="1"/>
    <col min="1003" max="1003" width="10.54296875" bestFit="1" customWidth="1"/>
    <col min="1004" max="1004" width="17" bestFit="1" customWidth="1"/>
    <col min="1005" max="1005" width="10.54296875" bestFit="1" customWidth="1"/>
    <col min="1006" max="1006" width="17" bestFit="1" customWidth="1"/>
    <col min="1007" max="1007" width="10.54296875" bestFit="1" customWidth="1"/>
    <col min="1008" max="1008" width="17" bestFit="1" customWidth="1"/>
    <col min="1009" max="1009" width="10.54296875" bestFit="1" customWidth="1"/>
    <col min="1010" max="1010" width="17" bestFit="1" customWidth="1"/>
    <col min="1011" max="1011" width="10.54296875" bestFit="1" customWidth="1"/>
    <col min="1012" max="1012" width="17" bestFit="1" customWidth="1"/>
    <col min="1013" max="1013" width="10.54296875" bestFit="1" customWidth="1"/>
    <col min="1014" max="1014" width="17" bestFit="1" customWidth="1"/>
    <col min="1015" max="1015" width="10.54296875" bestFit="1" customWidth="1"/>
    <col min="1016" max="1016" width="17" bestFit="1" customWidth="1"/>
    <col min="1017" max="1017" width="10.54296875" bestFit="1" customWidth="1"/>
    <col min="1018" max="1018" width="17" bestFit="1" customWidth="1"/>
    <col min="1019" max="1019" width="10.54296875" bestFit="1" customWidth="1"/>
    <col min="1020" max="1020" width="17" bestFit="1" customWidth="1"/>
    <col min="1021" max="1021" width="10.54296875" bestFit="1" customWidth="1"/>
    <col min="1022" max="1022" width="17" bestFit="1" customWidth="1"/>
    <col min="1023" max="1023" width="10.54296875" bestFit="1" customWidth="1"/>
    <col min="1024" max="1024" width="17" bestFit="1" customWidth="1"/>
    <col min="1025" max="1025" width="10.54296875" bestFit="1" customWidth="1"/>
    <col min="1026" max="1026" width="17" bestFit="1" customWidth="1"/>
    <col min="1027" max="1027" width="10.54296875" bestFit="1" customWidth="1"/>
    <col min="1028" max="1028" width="17" bestFit="1" customWidth="1"/>
    <col min="1029" max="1029" width="10.54296875" bestFit="1" customWidth="1"/>
    <col min="1030" max="1030" width="17" bestFit="1" customWidth="1"/>
    <col min="1031" max="1031" width="10.54296875" bestFit="1" customWidth="1"/>
    <col min="1032" max="1032" width="17" bestFit="1" customWidth="1"/>
    <col min="1033" max="1033" width="10.54296875" bestFit="1" customWidth="1"/>
    <col min="1034" max="1034" width="17" bestFit="1" customWidth="1"/>
    <col min="1035" max="1035" width="10.54296875" bestFit="1" customWidth="1"/>
    <col min="1036" max="1036" width="17" bestFit="1" customWidth="1"/>
    <col min="1037" max="1037" width="10.54296875" bestFit="1" customWidth="1"/>
    <col min="1038" max="1038" width="17" bestFit="1" customWidth="1"/>
    <col min="1039" max="1039" width="10.54296875" bestFit="1" customWidth="1"/>
    <col min="1040" max="1040" width="17" bestFit="1" customWidth="1"/>
    <col min="1041" max="1041" width="10.54296875" bestFit="1" customWidth="1"/>
    <col min="1042" max="1042" width="17" bestFit="1" customWidth="1"/>
    <col min="1043" max="1043" width="10.54296875" bestFit="1" customWidth="1"/>
    <col min="1044" max="1044" width="17" bestFit="1" customWidth="1"/>
    <col min="1045" max="1045" width="10.54296875" bestFit="1" customWidth="1"/>
    <col min="1046" max="1046" width="17" bestFit="1" customWidth="1"/>
    <col min="1047" max="1047" width="10.54296875" bestFit="1" customWidth="1"/>
    <col min="1048" max="1048" width="17" bestFit="1" customWidth="1"/>
    <col min="1049" max="1049" width="10.54296875" bestFit="1" customWidth="1"/>
    <col min="1050" max="1050" width="17" bestFit="1" customWidth="1"/>
    <col min="1051" max="1051" width="10.54296875" bestFit="1" customWidth="1"/>
    <col min="1052" max="1052" width="17" bestFit="1" customWidth="1"/>
    <col min="1053" max="1053" width="10.54296875" bestFit="1" customWidth="1"/>
    <col min="1054" max="1054" width="17" bestFit="1" customWidth="1"/>
    <col min="1055" max="1055" width="10.54296875" bestFit="1" customWidth="1"/>
    <col min="1056" max="1056" width="17" bestFit="1" customWidth="1"/>
    <col min="1057" max="1057" width="10.54296875" bestFit="1" customWidth="1"/>
    <col min="1058" max="1058" width="17" bestFit="1" customWidth="1"/>
    <col min="1059" max="1059" width="10.54296875" bestFit="1" customWidth="1"/>
    <col min="1060" max="1060" width="17" bestFit="1" customWidth="1"/>
    <col min="1061" max="1061" width="10.54296875" bestFit="1" customWidth="1"/>
    <col min="1062" max="1062" width="17" bestFit="1" customWidth="1"/>
    <col min="1063" max="1063" width="10.54296875" bestFit="1" customWidth="1"/>
    <col min="1064" max="1064" width="17" bestFit="1" customWidth="1"/>
    <col min="1065" max="1065" width="10.54296875" bestFit="1" customWidth="1"/>
    <col min="1066" max="1066" width="17" bestFit="1" customWidth="1"/>
    <col min="1067" max="1067" width="10.54296875" bestFit="1" customWidth="1"/>
    <col min="1068" max="1068" width="17" bestFit="1" customWidth="1"/>
    <col min="1069" max="1069" width="10.54296875" bestFit="1" customWidth="1"/>
    <col min="1070" max="1070" width="17" bestFit="1" customWidth="1"/>
    <col min="1071" max="1071" width="10.54296875" bestFit="1" customWidth="1"/>
    <col min="1072" max="1072" width="17" bestFit="1" customWidth="1"/>
    <col min="1073" max="1073" width="10.54296875" bestFit="1" customWidth="1"/>
    <col min="1074" max="1074" width="17" bestFit="1" customWidth="1"/>
    <col min="1075" max="1075" width="10.54296875" bestFit="1" customWidth="1"/>
    <col min="1076" max="1076" width="17" bestFit="1" customWidth="1"/>
    <col min="1077" max="1077" width="10.54296875" bestFit="1" customWidth="1"/>
    <col min="1078" max="1078" width="17" bestFit="1" customWidth="1"/>
    <col min="1079" max="1079" width="10.54296875" bestFit="1" customWidth="1"/>
    <col min="1080" max="1080" width="17" bestFit="1" customWidth="1"/>
    <col min="1081" max="1081" width="10.54296875" bestFit="1" customWidth="1"/>
    <col min="1082" max="1082" width="17" bestFit="1" customWidth="1"/>
    <col min="1083" max="1083" width="10.54296875" bestFit="1" customWidth="1"/>
    <col min="1084" max="1084" width="17" bestFit="1" customWidth="1"/>
    <col min="1085" max="1085" width="10.54296875" bestFit="1" customWidth="1"/>
    <col min="1086" max="1086" width="17" bestFit="1" customWidth="1"/>
    <col min="1087" max="1087" width="10.54296875" bestFit="1" customWidth="1"/>
    <col min="1088" max="1088" width="17" bestFit="1" customWidth="1"/>
    <col min="1089" max="1089" width="10.54296875" bestFit="1" customWidth="1"/>
    <col min="1090" max="1090" width="17" bestFit="1" customWidth="1"/>
    <col min="1091" max="1091" width="10.54296875" bestFit="1" customWidth="1"/>
    <col min="1092" max="1092" width="17" bestFit="1" customWidth="1"/>
    <col min="1093" max="1093" width="10.54296875" bestFit="1" customWidth="1"/>
    <col min="1094" max="1094" width="17" bestFit="1" customWidth="1"/>
    <col min="1095" max="1095" width="10.54296875" bestFit="1" customWidth="1"/>
    <col min="1096" max="1096" width="17" bestFit="1" customWidth="1"/>
    <col min="1097" max="1097" width="10.54296875" bestFit="1" customWidth="1"/>
    <col min="1098" max="1098" width="17" bestFit="1" customWidth="1"/>
    <col min="1099" max="1099" width="10.54296875" bestFit="1" customWidth="1"/>
    <col min="1100" max="1100" width="17" bestFit="1" customWidth="1"/>
    <col min="1101" max="1101" width="10.54296875" bestFit="1" customWidth="1"/>
    <col min="1102" max="1102" width="17" bestFit="1" customWidth="1"/>
    <col min="1103" max="1103" width="10.54296875" bestFit="1" customWidth="1"/>
    <col min="1104" max="1104" width="17" bestFit="1" customWidth="1"/>
    <col min="1105" max="1105" width="10.54296875" bestFit="1" customWidth="1"/>
    <col min="1106" max="1106" width="17" bestFit="1" customWidth="1"/>
    <col min="1107" max="1107" width="10.54296875" bestFit="1" customWidth="1"/>
    <col min="1108" max="1108" width="17" bestFit="1" customWidth="1"/>
    <col min="1109" max="1109" width="10.54296875" bestFit="1" customWidth="1"/>
    <col min="1110" max="1110" width="17" bestFit="1" customWidth="1"/>
    <col min="1111" max="1111" width="10.54296875" bestFit="1" customWidth="1"/>
    <col min="1112" max="1112" width="17" bestFit="1" customWidth="1"/>
    <col min="1113" max="1113" width="10.54296875" bestFit="1" customWidth="1"/>
    <col min="1114" max="1114" width="17" bestFit="1" customWidth="1"/>
    <col min="1115" max="1115" width="10.54296875" bestFit="1" customWidth="1"/>
    <col min="1116" max="1116" width="17" bestFit="1" customWidth="1"/>
    <col min="1117" max="1117" width="10.54296875" bestFit="1" customWidth="1"/>
    <col min="1118" max="1118" width="17" bestFit="1" customWidth="1"/>
    <col min="1119" max="1119" width="10.54296875" bestFit="1" customWidth="1"/>
    <col min="1120" max="1120" width="17" bestFit="1" customWidth="1"/>
    <col min="1121" max="1121" width="10.54296875" bestFit="1" customWidth="1"/>
    <col min="1122" max="1122" width="17" bestFit="1" customWidth="1"/>
    <col min="1123" max="1123" width="10.54296875" bestFit="1" customWidth="1"/>
    <col min="1124" max="1124" width="17" bestFit="1" customWidth="1"/>
    <col min="1125" max="1125" width="10.54296875" bestFit="1" customWidth="1"/>
    <col min="1126" max="1126" width="17" bestFit="1" customWidth="1"/>
    <col min="1127" max="1127" width="10.54296875" bestFit="1" customWidth="1"/>
    <col min="1128" max="1128" width="17" bestFit="1" customWidth="1"/>
    <col min="1129" max="1129" width="10.54296875" bestFit="1" customWidth="1"/>
    <col min="1130" max="1130" width="17" bestFit="1" customWidth="1"/>
    <col min="1131" max="1131" width="10.54296875" bestFit="1" customWidth="1"/>
    <col min="1132" max="1132" width="17" bestFit="1" customWidth="1"/>
    <col min="1133" max="1133" width="10.54296875" bestFit="1" customWidth="1"/>
    <col min="1134" max="1134" width="17" bestFit="1" customWidth="1"/>
    <col min="1135" max="1135" width="10.54296875" bestFit="1" customWidth="1"/>
    <col min="1136" max="1136" width="17" bestFit="1" customWidth="1"/>
    <col min="1137" max="1137" width="10.54296875" bestFit="1" customWidth="1"/>
    <col min="1138" max="1138" width="17" bestFit="1" customWidth="1"/>
    <col min="1139" max="1139" width="10.54296875" bestFit="1" customWidth="1"/>
    <col min="1140" max="1140" width="17" bestFit="1" customWidth="1"/>
    <col min="1141" max="1141" width="10.54296875" bestFit="1" customWidth="1"/>
    <col min="1142" max="1142" width="17" bestFit="1" customWidth="1"/>
    <col min="1143" max="1143" width="10.54296875" bestFit="1" customWidth="1"/>
    <col min="1144" max="1144" width="17" bestFit="1" customWidth="1"/>
    <col min="1145" max="1145" width="10.54296875" bestFit="1" customWidth="1"/>
    <col min="1146" max="1146" width="17" bestFit="1" customWidth="1"/>
    <col min="1147" max="1147" width="10.54296875" bestFit="1" customWidth="1"/>
    <col min="1148" max="1148" width="17" bestFit="1" customWidth="1"/>
    <col min="1149" max="1149" width="10.54296875" bestFit="1" customWidth="1"/>
    <col min="1150" max="1150" width="17" bestFit="1" customWidth="1"/>
    <col min="1151" max="1151" width="10.54296875" bestFit="1" customWidth="1"/>
    <col min="1152" max="1152" width="17" bestFit="1" customWidth="1"/>
    <col min="1153" max="1153" width="10.54296875" bestFit="1" customWidth="1"/>
    <col min="1154" max="1154" width="17" bestFit="1" customWidth="1"/>
    <col min="1155" max="1155" width="10.54296875" bestFit="1" customWidth="1"/>
    <col min="1156" max="1156" width="17" bestFit="1" customWidth="1"/>
    <col min="1157" max="1157" width="10.54296875" bestFit="1" customWidth="1"/>
    <col min="1158" max="1158" width="17" bestFit="1" customWidth="1"/>
    <col min="1159" max="1159" width="10.54296875" bestFit="1" customWidth="1"/>
    <col min="1160" max="1160" width="17" bestFit="1" customWidth="1"/>
    <col min="1161" max="1161" width="10.54296875" bestFit="1" customWidth="1"/>
    <col min="1162" max="1162" width="17" bestFit="1" customWidth="1"/>
    <col min="1163" max="1163" width="10.54296875" bestFit="1" customWidth="1"/>
    <col min="1164" max="1164" width="17" bestFit="1" customWidth="1"/>
    <col min="1165" max="1165" width="10.54296875" bestFit="1" customWidth="1"/>
    <col min="1166" max="1166" width="17" bestFit="1" customWidth="1"/>
    <col min="1167" max="1167" width="10.54296875" bestFit="1" customWidth="1"/>
    <col min="1168" max="1168" width="17" bestFit="1" customWidth="1"/>
    <col min="1169" max="1169" width="10.54296875" bestFit="1" customWidth="1"/>
    <col min="1170" max="1170" width="17" bestFit="1" customWidth="1"/>
    <col min="1171" max="1171" width="10.54296875" bestFit="1" customWidth="1"/>
    <col min="1172" max="1172" width="17" bestFit="1" customWidth="1"/>
    <col min="1173" max="1173" width="10.54296875" bestFit="1" customWidth="1"/>
    <col min="1174" max="1174" width="17" bestFit="1" customWidth="1"/>
    <col min="1175" max="1175" width="10.54296875" bestFit="1" customWidth="1"/>
    <col min="1176" max="1176" width="17" bestFit="1" customWidth="1"/>
    <col min="1177" max="1177" width="10.54296875" bestFit="1" customWidth="1"/>
    <col min="1178" max="1178" width="17" bestFit="1" customWidth="1"/>
    <col min="1179" max="1179" width="10.54296875" bestFit="1" customWidth="1"/>
    <col min="1180" max="1180" width="17" bestFit="1" customWidth="1"/>
    <col min="1181" max="1181" width="10.54296875" bestFit="1" customWidth="1"/>
    <col min="1182" max="1182" width="17" bestFit="1" customWidth="1"/>
    <col min="1183" max="1183" width="10.54296875" bestFit="1" customWidth="1"/>
    <col min="1184" max="1184" width="17" bestFit="1" customWidth="1"/>
    <col min="1185" max="1185" width="10.54296875" bestFit="1" customWidth="1"/>
    <col min="1186" max="1186" width="17" bestFit="1" customWidth="1"/>
    <col min="1187" max="1187" width="10.54296875" bestFit="1" customWidth="1"/>
    <col min="1188" max="1188" width="17" bestFit="1" customWidth="1"/>
    <col min="1189" max="1189" width="10.54296875" bestFit="1" customWidth="1"/>
    <col min="1190" max="1190" width="17" bestFit="1" customWidth="1"/>
    <col min="1191" max="1191" width="10.54296875" bestFit="1" customWidth="1"/>
    <col min="1192" max="1192" width="17" bestFit="1" customWidth="1"/>
    <col min="1193" max="1193" width="10.54296875" bestFit="1" customWidth="1"/>
    <col min="1194" max="1194" width="17" bestFit="1" customWidth="1"/>
    <col min="1195" max="1195" width="10.54296875" bestFit="1" customWidth="1"/>
    <col min="1196" max="1196" width="17" bestFit="1" customWidth="1"/>
    <col min="1197" max="1197" width="10.54296875" bestFit="1" customWidth="1"/>
    <col min="1198" max="1198" width="17" bestFit="1" customWidth="1"/>
    <col min="1199" max="1199" width="10.54296875" bestFit="1" customWidth="1"/>
    <col min="1200" max="1200" width="17" bestFit="1" customWidth="1"/>
    <col min="1201" max="1201" width="10.54296875" bestFit="1" customWidth="1"/>
    <col min="1202" max="1202" width="17" bestFit="1" customWidth="1"/>
    <col min="1203" max="1203" width="10.54296875" bestFit="1" customWidth="1"/>
    <col min="1204" max="1204" width="17" bestFit="1" customWidth="1"/>
    <col min="1205" max="1205" width="10.54296875" bestFit="1" customWidth="1"/>
    <col min="1206" max="1206" width="17" bestFit="1" customWidth="1"/>
    <col min="1207" max="1207" width="10.54296875" bestFit="1" customWidth="1"/>
    <col min="1208" max="1208" width="17" bestFit="1" customWidth="1"/>
    <col min="1209" max="1209" width="10.54296875" bestFit="1" customWidth="1"/>
    <col min="1210" max="1210" width="17" bestFit="1" customWidth="1"/>
    <col min="1211" max="1211" width="10.54296875" bestFit="1" customWidth="1"/>
    <col min="1212" max="1212" width="17" bestFit="1" customWidth="1"/>
    <col min="1213" max="1213" width="10.54296875" bestFit="1" customWidth="1"/>
    <col min="1214" max="1214" width="17" bestFit="1" customWidth="1"/>
    <col min="1215" max="1215" width="10.54296875" bestFit="1" customWidth="1"/>
    <col min="1216" max="1216" width="17" bestFit="1" customWidth="1"/>
    <col min="1217" max="1217" width="10.54296875" bestFit="1" customWidth="1"/>
    <col min="1218" max="1218" width="17" bestFit="1" customWidth="1"/>
    <col min="1219" max="1219" width="10.54296875" bestFit="1" customWidth="1"/>
    <col min="1220" max="1220" width="17" bestFit="1" customWidth="1"/>
    <col min="1221" max="1221" width="10.54296875" bestFit="1" customWidth="1"/>
    <col min="1222" max="1222" width="17" bestFit="1" customWidth="1"/>
    <col min="1223" max="1223" width="10.54296875" bestFit="1" customWidth="1"/>
    <col min="1224" max="1224" width="17" bestFit="1" customWidth="1"/>
    <col min="1225" max="1225" width="10.54296875" bestFit="1" customWidth="1"/>
    <col min="1226" max="1226" width="17" bestFit="1" customWidth="1"/>
    <col min="1227" max="1227" width="10.54296875" bestFit="1" customWidth="1"/>
    <col min="1228" max="1228" width="17" bestFit="1" customWidth="1"/>
    <col min="1229" max="1229" width="10.54296875" bestFit="1" customWidth="1"/>
    <col min="1230" max="1230" width="17" bestFit="1" customWidth="1"/>
    <col min="1231" max="1231" width="10.54296875" bestFit="1" customWidth="1"/>
    <col min="1232" max="1232" width="17" bestFit="1" customWidth="1"/>
    <col min="1233" max="1233" width="10.54296875" bestFit="1" customWidth="1"/>
    <col min="1234" max="1234" width="17" bestFit="1" customWidth="1"/>
    <col min="1235" max="1235" width="10.54296875" bestFit="1" customWidth="1"/>
    <col min="1236" max="1236" width="17" bestFit="1" customWidth="1"/>
    <col min="1237" max="1237" width="10.54296875" bestFit="1" customWidth="1"/>
    <col min="1238" max="1238" width="17" bestFit="1" customWidth="1"/>
    <col min="1239" max="1239" width="10.54296875" bestFit="1" customWidth="1"/>
    <col min="1240" max="1240" width="17" bestFit="1" customWidth="1"/>
    <col min="1241" max="1241" width="10.54296875" bestFit="1" customWidth="1"/>
    <col min="1242" max="1242" width="17" bestFit="1" customWidth="1"/>
    <col min="1243" max="1243" width="10.54296875" bestFit="1" customWidth="1"/>
    <col min="1244" max="1244" width="17" bestFit="1" customWidth="1"/>
    <col min="1245" max="1245" width="10.54296875" bestFit="1" customWidth="1"/>
    <col min="1246" max="1246" width="17" bestFit="1" customWidth="1"/>
    <col min="1247" max="1247" width="10.54296875" bestFit="1" customWidth="1"/>
    <col min="1248" max="1248" width="17" bestFit="1" customWidth="1"/>
    <col min="1249" max="1249" width="10.54296875" bestFit="1" customWidth="1"/>
    <col min="1250" max="1250" width="17" bestFit="1" customWidth="1"/>
    <col min="1251" max="1251" width="10.54296875" bestFit="1" customWidth="1"/>
    <col min="1252" max="1252" width="17" bestFit="1" customWidth="1"/>
    <col min="1253" max="1253" width="10.54296875" bestFit="1" customWidth="1"/>
    <col min="1254" max="1254" width="17" bestFit="1" customWidth="1"/>
    <col min="1255" max="1255" width="10.54296875" bestFit="1" customWidth="1"/>
    <col min="1256" max="1256" width="17" bestFit="1" customWidth="1"/>
    <col min="1257" max="1257" width="10.54296875" bestFit="1" customWidth="1"/>
    <col min="1258" max="1258" width="17" bestFit="1" customWidth="1"/>
    <col min="1259" max="1259" width="10.54296875" bestFit="1" customWidth="1"/>
    <col min="1260" max="1260" width="17" bestFit="1" customWidth="1"/>
    <col min="1261" max="1261" width="10.54296875" bestFit="1" customWidth="1"/>
    <col min="1262" max="1262" width="17" bestFit="1" customWidth="1"/>
    <col min="1263" max="1263" width="10.54296875" bestFit="1" customWidth="1"/>
    <col min="1264" max="1264" width="17" bestFit="1" customWidth="1"/>
    <col min="1265" max="1265" width="10.54296875" bestFit="1" customWidth="1"/>
    <col min="1266" max="1266" width="17" bestFit="1" customWidth="1"/>
    <col min="1267" max="1267" width="10.54296875" bestFit="1" customWidth="1"/>
    <col min="1268" max="1268" width="17" bestFit="1" customWidth="1"/>
    <col min="1269" max="1269" width="10.54296875" bestFit="1" customWidth="1"/>
    <col min="1270" max="1270" width="17" bestFit="1" customWidth="1"/>
    <col min="1271" max="1271" width="10.54296875" bestFit="1" customWidth="1"/>
    <col min="1272" max="1272" width="17" bestFit="1" customWidth="1"/>
    <col min="1273" max="1273" width="10.54296875" bestFit="1" customWidth="1"/>
    <col min="1274" max="1274" width="17" bestFit="1" customWidth="1"/>
    <col min="1275" max="1275" width="10.54296875" bestFit="1" customWidth="1"/>
    <col min="1276" max="1276" width="17" bestFit="1" customWidth="1"/>
    <col min="1277" max="1277" width="10.54296875" bestFit="1" customWidth="1"/>
    <col min="1278" max="1278" width="17" bestFit="1" customWidth="1"/>
    <col min="1279" max="1279" width="10.54296875" bestFit="1" customWidth="1"/>
    <col min="1280" max="1280" width="17" bestFit="1" customWidth="1"/>
    <col min="1281" max="1281" width="10.54296875" bestFit="1" customWidth="1"/>
    <col min="1282" max="1282" width="17" bestFit="1" customWidth="1"/>
    <col min="1283" max="1283" width="10.54296875" bestFit="1" customWidth="1"/>
    <col min="1284" max="1284" width="17" bestFit="1" customWidth="1"/>
    <col min="1285" max="1285" width="10.54296875" bestFit="1" customWidth="1"/>
    <col min="1286" max="1286" width="17" bestFit="1" customWidth="1"/>
    <col min="1287" max="1287" width="10.54296875" bestFit="1" customWidth="1"/>
    <col min="1288" max="1288" width="17" bestFit="1" customWidth="1"/>
    <col min="1289" max="1289" width="10.54296875" bestFit="1" customWidth="1"/>
    <col min="1290" max="1290" width="17" bestFit="1" customWidth="1"/>
    <col min="1291" max="1291" width="10.54296875" bestFit="1" customWidth="1"/>
    <col min="1292" max="1292" width="17" bestFit="1" customWidth="1"/>
    <col min="1293" max="1293" width="10.54296875" bestFit="1" customWidth="1"/>
    <col min="1294" max="1294" width="17" bestFit="1" customWidth="1"/>
    <col min="1295" max="1295" width="10.54296875" bestFit="1" customWidth="1"/>
    <col min="1296" max="1296" width="17" bestFit="1" customWidth="1"/>
    <col min="1297" max="1297" width="10.54296875" bestFit="1" customWidth="1"/>
    <col min="1298" max="1298" width="17" bestFit="1" customWidth="1"/>
    <col min="1299" max="1299" width="10.54296875" bestFit="1" customWidth="1"/>
    <col min="1300" max="1300" width="17" bestFit="1" customWidth="1"/>
    <col min="1301" max="1301" width="10.54296875" bestFit="1" customWidth="1"/>
    <col min="1302" max="1302" width="17" bestFit="1" customWidth="1"/>
    <col min="1303" max="1303" width="10.54296875" bestFit="1" customWidth="1"/>
    <col min="1304" max="1304" width="17" bestFit="1" customWidth="1"/>
    <col min="1305" max="1305" width="10.54296875" bestFit="1" customWidth="1"/>
    <col min="1306" max="1306" width="17" bestFit="1" customWidth="1"/>
    <col min="1307" max="1307" width="10.54296875" bestFit="1" customWidth="1"/>
    <col min="1308" max="1308" width="17" bestFit="1" customWidth="1"/>
    <col min="1309" max="1309" width="10.54296875" bestFit="1" customWidth="1"/>
    <col min="1310" max="1310" width="17" bestFit="1" customWidth="1"/>
    <col min="1311" max="1311" width="10.54296875" bestFit="1" customWidth="1"/>
    <col min="1312" max="1312" width="17" bestFit="1" customWidth="1"/>
    <col min="1313" max="1313" width="10.54296875" bestFit="1" customWidth="1"/>
    <col min="1314" max="1314" width="17" bestFit="1" customWidth="1"/>
    <col min="1315" max="1315" width="10.54296875" bestFit="1" customWidth="1"/>
    <col min="1316" max="1316" width="17" bestFit="1" customWidth="1"/>
    <col min="1317" max="1317" width="10.54296875" bestFit="1" customWidth="1"/>
    <col min="1318" max="1318" width="17" bestFit="1" customWidth="1"/>
    <col min="1319" max="1319" width="10.54296875" bestFit="1" customWidth="1"/>
    <col min="1320" max="1320" width="17" bestFit="1" customWidth="1"/>
    <col min="1321" max="1321" width="10.54296875" bestFit="1" customWidth="1"/>
    <col min="1322" max="1322" width="17" bestFit="1" customWidth="1"/>
    <col min="1323" max="1323" width="10.54296875" bestFit="1" customWidth="1"/>
    <col min="1324" max="1324" width="17" bestFit="1" customWidth="1"/>
    <col min="1325" max="1325" width="10.54296875" bestFit="1" customWidth="1"/>
    <col min="1326" max="1326" width="17" bestFit="1" customWidth="1"/>
    <col min="1327" max="1327" width="10.54296875" bestFit="1" customWidth="1"/>
    <col min="1328" max="1328" width="17" bestFit="1" customWidth="1"/>
    <col min="1329" max="1329" width="10.54296875" bestFit="1" customWidth="1"/>
    <col min="1330" max="1330" width="17" bestFit="1" customWidth="1"/>
    <col min="1331" max="1331" width="10.54296875" bestFit="1" customWidth="1"/>
    <col min="1332" max="1332" width="17" bestFit="1" customWidth="1"/>
    <col min="1333" max="1333" width="10.54296875" bestFit="1" customWidth="1"/>
    <col min="1334" max="1334" width="17" bestFit="1" customWidth="1"/>
    <col min="1335" max="1335" width="10.54296875" bestFit="1" customWidth="1"/>
    <col min="1336" max="1336" width="17" bestFit="1" customWidth="1"/>
    <col min="1337" max="1337" width="10.54296875" bestFit="1" customWidth="1"/>
    <col min="1338" max="1338" width="17" bestFit="1" customWidth="1"/>
    <col min="1339" max="1339" width="10.54296875" bestFit="1" customWidth="1"/>
    <col min="1340" max="1340" width="17" bestFit="1" customWidth="1"/>
    <col min="1341" max="1341" width="10.54296875" bestFit="1" customWidth="1"/>
    <col min="1342" max="1342" width="17" bestFit="1" customWidth="1"/>
    <col min="1343" max="1343" width="10.54296875" bestFit="1" customWidth="1"/>
    <col min="1344" max="1344" width="17" bestFit="1" customWidth="1"/>
    <col min="1345" max="1345" width="10.54296875" bestFit="1" customWidth="1"/>
    <col min="1346" max="1346" width="17" bestFit="1" customWidth="1"/>
    <col min="1347" max="1347" width="10.54296875" bestFit="1" customWidth="1"/>
    <col min="1348" max="1348" width="17" bestFit="1" customWidth="1"/>
    <col min="1349" max="1349" width="10.54296875" bestFit="1" customWidth="1"/>
    <col min="1350" max="1350" width="17" bestFit="1" customWidth="1"/>
    <col min="1351" max="1351" width="10.54296875" bestFit="1" customWidth="1"/>
    <col min="1352" max="1352" width="17" bestFit="1" customWidth="1"/>
    <col min="1353" max="1353" width="10.54296875" bestFit="1" customWidth="1"/>
    <col min="1354" max="1354" width="17" bestFit="1" customWidth="1"/>
    <col min="1355" max="1355" width="10.54296875" bestFit="1" customWidth="1"/>
    <col min="1356" max="1356" width="17" bestFit="1" customWidth="1"/>
    <col min="1357" max="1357" width="10.54296875" bestFit="1" customWidth="1"/>
    <col min="1358" max="1358" width="17" bestFit="1" customWidth="1"/>
    <col min="1359" max="1359" width="10.54296875" bestFit="1" customWidth="1"/>
    <col min="1360" max="1360" width="17" bestFit="1" customWidth="1"/>
    <col min="1361" max="1361" width="10.54296875" bestFit="1" customWidth="1"/>
    <col min="1362" max="1362" width="17" bestFit="1" customWidth="1"/>
    <col min="1363" max="1363" width="10.54296875" bestFit="1" customWidth="1"/>
    <col min="1364" max="1364" width="17" bestFit="1" customWidth="1"/>
    <col min="1365" max="1365" width="10.54296875" bestFit="1" customWidth="1"/>
    <col min="1366" max="1366" width="17" bestFit="1" customWidth="1"/>
    <col min="1367" max="1367" width="10.54296875" bestFit="1" customWidth="1"/>
    <col min="1368" max="1368" width="17" bestFit="1" customWidth="1"/>
    <col min="1369" max="1369" width="10.54296875" bestFit="1" customWidth="1"/>
    <col min="1370" max="1370" width="17" bestFit="1" customWidth="1"/>
    <col min="1371" max="1371" width="10.54296875" bestFit="1" customWidth="1"/>
    <col min="1372" max="1372" width="17" bestFit="1" customWidth="1"/>
    <col min="1373" max="1373" width="10.54296875" bestFit="1" customWidth="1"/>
    <col min="1374" max="1374" width="17" bestFit="1" customWidth="1"/>
    <col min="1375" max="1375" width="10.54296875" bestFit="1" customWidth="1"/>
    <col min="1376" max="1376" width="17" bestFit="1" customWidth="1"/>
    <col min="1377" max="1377" width="10.54296875" bestFit="1" customWidth="1"/>
    <col min="1378" max="1378" width="17" bestFit="1" customWidth="1"/>
    <col min="1379" max="1379" width="10.54296875" bestFit="1" customWidth="1"/>
    <col min="1380" max="1380" width="17" bestFit="1" customWidth="1"/>
    <col min="1381" max="1381" width="10.54296875" bestFit="1" customWidth="1"/>
    <col min="1382" max="1382" width="17" bestFit="1" customWidth="1"/>
    <col min="1383" max="1383" width="10.54296875" bestFit="1" customWidth="1"/>
    <col min="1384" max="1384" width="17" bestFit="1" customWidth="1"/>
    <col min="1385" max="1385" width="10.54296875" bestFit="1" customWidth="1"/>
    <col min="1386" max="1386" width="17" bestFit="1" customWidth="1"/>
    <col min="1387" max="1387" width="10.54296875" bestFit="1" customWidth="1"/>
    <col min="1388" max="1388" width="17" bestFit="1" customWidth="1"/>
    <col min="1389" max="1389" width="10.54296875" bestFit="1" customWidth="1"/>
    <col min="1390" max="1390" width="17" bestFit="1" customWidth="1"/>
    <col min="1391" max="1391" width="10.54296875" bestFit="1" customWidth="1"/>
    <col min="1392" max="1392" width="17" bestFit="1" customWidth="1"/>
    <col min="1393" max="1393" width="10.54296875" bestFit="1" customWidth="1"/>
    <col min="1394" max="1394" width="17" bestFit="1" customWidth="1"/>
    <col min="1395" max="1395" width="10.54296875" bestFit="1" customWidth="1"/>
    <col min="1396" max="1396" width="17" bestFit="1" customWidth="1"/>
    <col min="1397" max="1397" width="10.54296875" bestFit="1" customWidth="1"/>
    <col min="1398" max="1398" width="17" bestFit="1" customWidth="1"/>
    <col min="1399" max="1399" width="10.54296875" bestFit="1" customWidth="1"/>
    <col min="1400" max="1400" width="17" bestFit="1" customWidth="1"/>
    <col min="1401" max="1401" width="10.54296875" bestFit="1" customWidth="1"/>
    <col min="1402" max="1402" width="17" bestFit="1" customWidth="1"/>
    <col min="1403" max="1403" width="10.54296875" bestFit="1" customWidth="1"/>
    <col min="1404" max="1404" width="17" bestFit="1" customWidth="1"/>
    <col min="1405" max="1405" width="10.54296875" bestFit="1" customWidth="1"/>
    <col min="1406" max="1406" width="17" bestFit="1" customWidth="1"/>
    <col min="1407" max="1407" width="10.54296875" bestFit="1" customWidth="1"/>
    <col min="1408" max="1408" width="17" bestFit="1" customWidth="1"/>
    <col min="1409" max="1409" width="10.54296875" bestFit="1" customWidth="1"/>
    <col min="1410" max="1410" width="17" bestFit="1" customWidth="1"/>
    <col min="1411" max="1411" width="10.54296875" bestFit="1" customWidth="1"/>
    <col min="1412" max="1412" width="17" bestFit="1" customWidth="1"/>
    <col min="1413" max="1413" width="10.54296875" bestFit="1" customWidth="1"/>
    <col min="1414" max="1414" width="17" bestFit="1" customWidth="1"/>
    <col min="1415" max="1415" width="10.54296875" bestFit="1" customWidth="1"/>
    <col min="1416" max="1416" width="17" bestFit="1" customWidth="1"/>
    <col min="1417" max="1417" width="10.54296875" bestFit="1" customWidth="1"/>
    <col min="1418" max="1418" width="17" bestFit="1" customWidth="1"/>
    <col min="1419" max="1419" width="10.54296875" bestFit="1" customWidth="1"/>
    <col min="1420" max="1420" width="17" bestFit="1" customWidth="1"/>
    <col min="1421" max="1421" width="10.54296875" bestFit="1" customWidth="1"/>
    <col min="1422" max="1422" width="17" bestFit="1" customWidth="1"/>
    <col min="1423" max="1423" width="10.54296875" bestFit="1" customWidth="1"/>
    <col min="1424" max="1424" width="17" bestFit="1" customWidth="1"/>
    <col min="1425" max="1425" width="10.54296875" bestFit="1" customWidth="1"/>
    <col min="1426" max="1426" width="17" bestFit="1" customWidth="1"/>
    <col min="1427" max="1427" width="10.54296875" bestFit="1" customWidth="1"/>
    <col min="1428" max="1428" width="17" bestFit="1" customWidth="1"/>
    <col min="1429" max="1429" width="10.54296875" bestFit="1" customWidth="1"/>
    <col min="1430" max="1430" width="17" bestFit="1" customWidth="1"/>
    <col min="1431" max="1431" width="10.54296875" bestFit="1" customWidth="1"/>
    <col min="1432" max="1432" width="17" bestFit="1" customWidth="1"/>
    <col min="1433" max="1433" width="10.54296875" bestFit="1" customWidth="1"/>
    <col min="1434" max="1434" width="17" bestFit="1" customWidth="1"/>
    <col min="1435" max="1435" width="10.54296875" bestFit="1" customWidth="1"/>
    <col min="1436" max="1436" width="17" bestFit="1" customWidth="1"/>
    <col min="1437" max="1437" width="10.54296875" bestFit="1" customWidth="1"/>
    <col min="1438" max="1438" width="17" bestFit="1" customWidth="1"/>
    <col min="1439" max="1439" width="10.54296875" bestFit="1" customWidth="1"/>
    <col min="1440" max="1440" width="17" bestFit="1" customWidth="1"/>
    <col min="1441" max="1441" width="10.54296875" bestFit="1" customWidth="1"/>
    <col min="1442" max="1442" width="17" bestFit="1" customWidth="1"/>
    <col min="1443" max="1443" width="10.54296875" bestFit="1" customWidth="1"/>
    <col min="1444" max="1444" width="17" bestFit="1" customWidth="1"/>
    <col min="1445" max="1445" width="10.54296875" bestFit="1" customWidth="1"/>
    <col min="1446" max="1446" width="17" bestFit="1" customWidth="1"/>
    <col min="1447" max="1447" width="10.54296875" bestFit="1" customWidth="1"/>
    <col min="1448" max="1448" width="17" bestFit="1" customWidth="1"/>
    <col min="1449" max="1449" width="10.54296875" bestFit="1" customWidth="1"/>
    <col min="1450" max="1450" width="17" bestFit="1" customWidth="1"/>
    <col min="1451" max="1451" width="10.54296875" bestFit="1" customWidth="1"/>
    <col min="1452" max="1452" width="17" bestFit="1" customWidth="1"/>
    <col min="1453" max="1453" width="10.54296875" bestFit="1" customWidth="1"/>
    <col min="1454" max="1454" width="17" bestFit="1" customWidth="1"/>
    <col min="1455" max="1455" width="10.54296875" bestFit="1" customWidth="1"/>
    <col min="1456" max="1456" width="17" bestFit="1" customWidth="1"/>
    <col min="1457" max="1457" width="10.54296875" bestFit="1" customWidth="1"/>
    <col min="1458" max="1458" width="17" bestFit="1" customWidth="1"/>
    <col min="1459" max="1459" width="10.54296875" bestFit="1" customWidth="1"/>
    <col min="1460" max="1460" width="17" bestFit="1" customWidth="1"/>
    <col min="1461" max="1461" width="10.54296875" bestFit="1" customWidth="1"/>
    <col min="1462" max="1462" width="17" bestFit="1" customWidth="1"/>
    <col min="1463" max="1463" width="10.54296875" bestFit="1" customWidth="1"/>
    <col min="1464" max="1464" width="17" bestFit="1" customWidth="1"/>
    <col min="1465" max="1465" width="10.54296875" bestFit="1" customWidth="1"/>
    <col min="1466" max="1466" width="17" bestFit="1" customWidth="1"/>
    <col min="1467" max="1467" width="10.54296875" bestFit="1" customWidth="1"/>
    <col min="1468" max="1468" width="17" bestFit="1" customWidth="1"/>
    <col min="1469" max="1469" width="10.54296875" bestFit="1" customWidth="1"/>
    <col min="1470" max="1470" width="17" bestFit="1" customWidth="1"/>
    <col min="1471" max="1471" width="10.54296875" bestFit="1" customWidth="1"/>
    <col min="1472" max="1472" width="17" bestFit="1" customWidth="1"/>
    <col min="1473" max="1473" width="10.54296875" bestFit="1" customWidth="1"/>
    <col min="1474" max="1474" width="17" bestFit="1" customWidth="1"/>
    <col min="1475" max="1475" width="10.54296875" bestFit="1" customWidth="1"/>
    <col min="1476" max="1476" width="17" bestFit="1" customWidth="1"/>
    <col min="1477" max="1477" width="10.54296875" bestFit="1" customWidth="1"/>
    <col min="1478" max="1478" width="17" bestFit="1" customWidth="1"/>
    <col min="1479" max="1479" width="10.54296875" bestFit="1" customWidth="1"/>
    <col min="1480" max="1480" width="17" bestFit="1" customWidth="1"/>
    <col min="1481" max="1481" width="10.54296875" bestFit="1" customWidth="1"/>
    <col min="1482" max="1482" width="17" bestFit="1" customWidth="1"/>
    <col min="1483" max="1483" width="10.54296875" bestFit="1" customWidth="1"/>
    <col min="1484" max="1484" width="17" bestFit="1" customWidth="1"/>
    <col min="1485" max="1485" width="10.54296875" bestFit="1" customWidth="1"/>
    <col min="1486" max="1486" width="17" bestFit="1" customWidth="1"/>
    <col min="1487" max="1487" width="10.54296875" bestFit="1" customWidth="1"/>
    <col min="1488" max="1488" width="17" bestFit="1" customWidth="1"/>
    <col min="1489" max="1489" width="10.54296875" bestFit="1" customWidth="1"/>
    <col min="1490" max="1490" width="17" bestFit="1" customWidth="1"/>
    <col min="1491" max="1491" width="10.54296875" bestFit="1" customWidth="1"/>
    <col min="1492" max="1492" width="17" bestFit="1" customWidth="1"/>
    <col min="1493" max="1493" width="10.54296875" bestFit="1" customWidth="1"/>
    <col min="1494" max="1494" width="17" bestFit="1" customWidth="1"/>
    <col min="1495" max="1495" width="10.54296875" bestFit="1" customWidth="1"/>
    <col min="1496" max="1496" width="17" bestFit="1" customWidth="1"/>
    <col min="1497" max="1497" width="10.54296875" bestFit="1" customWidth="1"/>
    <col min="1498" max="1498" width="17" bestFit="1" customWidth="1"/>
    <col min="1499" max="1499" width="10.54296875" bestFit="1" customWidth="1"/>
    <col min="1500" max="1500" width="17" bestFit="1" customWidth="1"/>
    <col min="1501" max="1501" width="10.54296875" bestFit="1" customWidth="1"/>
    <col min="1502" max="1502" width="17" bestFit="1" customWidth="1"/>
    <col min="1503" max="1503" width="10.54296875" bestFit="1" customWidth="1"/>
    <col min="1504" max="1504" width="17" bestFit="1" customWidth="1"/>
    <col min="1505" max="1505" width="10.54296875" bestFit="1" customWidth="1"/>
    <col min="1506" max="1506" width="17" bestFit="1" customWidth="1"/>
    <col min="1507" max="1507" width="10.54296875" bestFit="1" customWidth="1"/>
    <col min="1508" max="1508" width="17" bestFit="1" customWidth="1"/>
    <col min="1509" max="1509" width="10.54296875" bestFit="1" customWidth="1"/>
    <col min="1510" max="1510" width="17" bestFit="1" customWidth="1"/>
    <col min="1511" max="1511" width="10.54296875" bestFit="1" customWidth="1"/>
    <col min="1512" max="1512" width="17" bestFit="1" customWidth="1"/>
    <col min="1513" max="1513" width="10.54296875" bestFit="1" customWidth="1"/>
    <col min="1514" max="1514" width="17" bestFit="1" customWidth="1"/>
    <col min="1515" max="1515" width="10.54296875" bestFit="1" customWidth="1"/>
    <col min="1516" max="1516" width="17" bestFit="1" customWidth="1"/>
    <col min="1517" max="1517" width="10.54296875" bestFit="1" customWidth="1"/>
    <col min="1518" max="1518" width="17" bestFit="1" customWidth="1"/>
    <col min="1519" max="1519" width="10.54296875" bestFit="1" customWidth="1"/>
    <col min="1520" max="1520" width="17" bestFit="1" customWidth="1"/>
    <col min="1521" max="1521" width="10.54296875" bestFit="1" customWidth="1"/>
    <col min="1522" max="1522" width="17" bestFit="1" customWidth="1"/>
    <col min="1523" max="1523" width="10.54296875" bestFit="1" customWidth="1"/>
    <col min="1524" max="1524" width="17" bestFit="1" customWidth="1"/>
    <col min="1525" max="1525" width="10.54296875" bestFit="1" customWidth="1"/>
    <col min="1526" max="1526" width="17" bestFit="1" customWidth="1"/>
    <col min="1527" max="1527" width="10.54296875" bestFit="1" customWidth="1"/>
    <col min="1528" max="1528" width="17" bestFit="1" customWidth="1"/>
    <col min="1529" max="1529" width="10.54296875" bestFit="1" customWidth="1"/>
    <col min="1530" max="1530" width="17" bestFit="1" customWidth="1"/>
    <col min="1531" max="1531" width="10.54296875" bestFit="1" customWidth="1"/>
    <col min="1532" max="1532" width="17" bestFit="1" customWidth="1"/>
    <col min="1533" max="1533" width="10.54296875" bestFit="1" customWidth="1"/>
    <col min="1534" max="1534" width="17" bestFit="1" customWidth="1"/>
    <col min="1535" max="1535" width="10.54296875" bestFit="1" customWidth="1"/>
    <col min="1536" max="1536" width="17" bestFit="1" customWidth="1"/>
    <col min="1537" max="1537" width="10.54296875" bestFit="1" customWidth="1"/>
    <col min="1538" max="1538" width="17" bestFit="1" customWidth="1"/>
    <col min="1539" max="1539" width="10.54296875" bestFit="1" customWidth="1"/>
    <col min="1540" max="1540" width="17" bestFit="1" customWidth="1"/>
    <col min="1541" max="1541" width="10.54296875" bestFit="1" customWidth="1"/>
    <col min="1542" max="1542" width="17" bestFit="1" customWidth="1"/>
    <col min="1543" max="1543" width="10.54296875" bestFit="1" customWidth="1"/>
    <col min="1544" max="1544" width="17" bestFit="1" customWidth="1"/>
    <col min="1545" max="1545" width="10.54296875" bestFit="1" customWidth="1"/>
    <col min="1546" max="1546" width="17" bestFit="1" customWidth="1"/>
    <col min="1547" max="1547" width="10.54296875" bestFit="1" customWidth="1"/>
    <col min="1548" max="1548" width="17" bestFit="1" customWidth="1"/>
    <col min="1549" max="1549" width="10.54296875" bestFit="1" customWidth="1"/>
    <col min="1550" max="1550" width="17" bestFit="1" customWidth="1"/>
    <col min="1551" max="1551" width="10.54296875" bestFit="1" customWidth="1"/>
    <col min="1552" max="1552" width="17" bestFit="1" customWidth="1"/>
    <col min="1553" max="1553" width="10.54296875" bestFit="1" customWidth="1"/>
    <col min="1554" max="1554" width="17" bestFit="1" customWidth="1"/>
    <col min="1555" max="1555" width="10.54296875" bestFit="1" customWidth="1"/>
    <col min="1556" max="1556" width="17" bestFit="1" customWidth="1"/>
    <col min="1557" max="1557" width="10.54296875" bestFit="1" customWidth="1"/>
    <col min="1558" max="1558" width="17" bestFit="1" customWidth="1"/>
    <col min="1559" max="1559" width="10.54296875" bestFit="1" customWidth="1"/>
    <col min="1560" max="1560" width="17" bestFit="1" customWidth="1"/>
    <col min="1561" max="1561" width="10.54296875" bestFit="1" customWidth="1"/>
    <col min="1562" max="1562" width="17" bestFit="1" customWidth="1"/>
    <col min="1563" max="1563" width="10.54296875" bestFit="1" customWidth="1"/>
    <col min="1564" max="1564" width="17" bestFit="1" customWidth="1"/>
    <col min="1565" max="1565" width="10.54296875" bestFit="1" customWidth="1"/>
    <col min="1566" max="1566" width="17" bestFit="1" customWidth="1"/>
    <col min="1567" max="1567" width="10.54296875" bestFit="1" customWidth="1"/>
    <col min="1568" max="1568" width="17" bestFit="1" customWidth="1"/>
    <col min="1569" max="1569" width="10.54296875" bestFit="1" customWidth="1"/>
    <col min="1570" max="1570" width="17" bestFit="1" customWidth="1"/>
    <col min="1571" max="1571" width="10.54296875" bestFit="1" customWidth="1"/>
    <col min="1572" max="1572" width="17" bestFit="1" customWidth="1"/>
    <col min="1573" max="1573" width="10.54296875" bestFit="1" customWidth="1"/>
    <col min="1574" max="1574" width="17" bestFit="1" customWidth="1"/>
    <col min="1575" max="1575" width="10.54296875" bestFit="1" customWidth="1"/>
    <col min="1576" max="1576" width="17" bestFit="1" customWidth="1"/>
    <col min="1577" max="1577" width="10.54296875" bestFit="1" customWidth="1"/>
    <col min="1578" max="1578" width="17" bestFit="1" customWidth="1"/>
    <col min="1579" max="1579" width="10.54296875" bestFit="1" customWidth="1"/>
    <col min="1580" max="1580" width="17" bestFit="1" customWidth="1"/>
    <col min="1581" max="1581" width="10.54296875" bestFit="1" customWidth="1"/>
    <col min="1582" max="1582" width="17" bestFit="1" customWidth="1"/>
    <col min="1583" max="1583" width="10.54296875" bestFit="1" customWidth="1"/>
    <col min="1584" max="1584" width="17" bestFit="1" customWidth="1"/>
    <col min="1585" max="1585" width="10.54296875" bestFit="1" customWidth="1"/>
    <col min="1586" max="1586" width="17" bestFit="1" customWidth="1"/>
    <col min="1587" max="1587" width="10.54296875" bestFit="1" customWidth="1"/>
    <col min="1588" max="1588" width="17" bestFit="1" customWidth="1"/>
    <col min="1589" max="1589" width="10.54296875" bestFit="1" customWidth="1"/>
    <col min="1590" max="1590" width="17" bestFit="1" customWidth="1"/>
    <col min="1591" max="1591" width="10.54296875" bestFit="1" customWidth="1"/>
    <col min="1592" max="1592" width="17" bestFit="1" customWidth="1"/>
    <col min="1593" max="1593" width="10.54296875" bestFit="1" customWidth="1"/>
    <col min="1594" max="1594" width="17" bestFit="1" customWidth="1"/>
    <col min="1595" max="1595" width="10.54296875" bestFit="1" customWidth="1"/>
    <col min="1596" max="1596" width="17" bestFit="1" customWidth="1"/>
    <col min="1597" max="1597" width="10.54296875" bestFit="1" customWidth="1"/>
    <col min="1598" max="1598" width="17" bestFit="1" customWidth="1"/>
    <col min="1599" max="1599" width="10.54296875" bestFit="1" customWidth="1"/>
    <col min="1600" max="1600" width="17" bestFit="1" customWidth="1"/>
    <col min="1601" max="1601" width="10.54296875" bestFit="1" customWidth="1"/>
    <col min="1602" max="1602" width="17" bestFit="1" customWidth="1"/>
    <col min="1603" max="1603" width="10.54296875" bestFit="1" customWidth="1"/>
    <col min="1604" max="1604" width="17" bestFit="1" customWidth="1"/>
    <col min="1605" max="1605" width="10.54296875" bestFit="1" customWidth="1"/>
    <col min="1606" max="1606" width="17" bestFit="1" customWidth="1"/>
    <col min="1607" max="1607" width="10.54296875" bestFit="1" customWidth="1"/>
    <col min="1608" max="1608" width="17" bestFit="1" customWidth="1"/>
    <col min="1609" max="1609" width="10.54296875" bestFit="1" customWidth="1"/>
    <col min="1610" max="1610" width="17" bestFit="1" customWidth="1"/>
    <col min="1611" max="1611" width="10.54296875" bestFit="1" customWidth="1"/>
    <col min="1612" max="1612" width="17" bestFit="1" customWidth="1"/>
    <col min="1613" max="1613" width="10.54296875" bestFit="1" customWidth="1"/>
    <col min="1614" max="1614" width="17" bestFit="1" customWidth="1"/>
    <col min="1615" max="1615" width="10.54296875" bestFit="1" customWidth="1"/>
    <col min="1616" max="1616" width="17" bestFit="1" customWidth="1"/>
    <col min="1617" max="1617" width="10.54296875" bestFit="1" customWidth="1"/>
    <col min="1618" max="1618" width="17" bestFit="1" customWidth="1"/>
    <col min="1619" max="1619" width="10.54296875" bestFit="1" customWidth="1"/>
    <col min="1620" max="1620" width="17" bestFit="1" customWidth="1"/>
    <col min="1621" max="1621" width="10.54296875" bestFit="1" customWidth="1"/>
    <col min="1622" max="1622" width="17" bestFit="1" customWidth="1"/>
    <col min="1623" max="1623" width="10.54296875" bestFit="1" customWidth="1"/>
    <col min="1624" max="1624" width="17" bestFit="1" customWidth="1"/>
    <col min="1625" max="1625" width="10.54296875" bestFit="1" customWidth="1"/>
    <col min="1626" max="1626" width="17" bestFit="1" customWidth="1"/>
    <col min="1627" max="1627" width="10.54296875" bestFit="1" customWidth="1"/>
    <col min="1628" max="1628" width="17" bestFit="1" customWidth="1"/>
    <col min="1629" max="1629" width="10.54296875" bestFit="1" customWidth="1"/>
    <col min="1630" max="1630" width="17" bestFit="1" customWidth="1"/>
    <col min="1631" max="1631" width="10.54296875" bestFit="1" customWidth="1"/>
    <col min="1632" max="1632" width="17" bestFit="1" customWidth="1"/>
    <col min="1633" max="1633" width="10.54296875" bestFit="1" customWidth="1"/>
    <col min="1634" max="1634" width="17" bestFit="1" customWidth="1"/>
    <col min="1635" max="1635" width="10.54296875" bestFit="1" customWidth="1"/>
    <col min="1636" max="1636" width="17" bestFit="1" customWidth="1"/>
    <col min="1637" max="1637" width="10.54296875" bestFit="1" customWidth="1"/>
    <col min="1638" max="1638" width="17" bestFit="1" customWidth="1"/>
    <col min="1639" max="1639" width="10.54296875" bestFit="1" customWidth="1"/>
    <col min="1640" max="1640" width="17" bestFit="1" customWidth="1"/>
    <col min="1641" max="1641" width="10.54296875" bestFit="1" customWidth="1"/>
    <col min="1642" max="1642" width="17" bestFit="1" customWidth="1"/>
    <col min="1643" max="1643" width="10.54296875" bestFit="1" customWidth="1"/>
    <col min="1644" max="1644" width="17" bestFit="1" customWidth="1"/>
    <col min="1645" max="1645" width="10.54296875" bestFit="1" customWidth="1"/>
    <col min="1646" max="1646" width="17" bestFit="1" customWidth="1"/>
    <col min="1647" max="1647" width="10.54296875" bestFit="1" customWidth="1"/>
    <col min="1648" max="1648" width="17" bestFit="1" customWidth="1"/>
    <col min="1649" max="1649" width="10.54296875" bestFit="1" customWidth="1"/>
    <col min="1650" max="1650" width="17" bestFit="1" customWidth="1"/>
    <col min="1651" max="1651" width="10.54296875" bestFit="1" customWidth="1"/>
    <col min="1652" max="1652" width="17" bestFit="1" customWidth="1"/>
    <col min="1653" max="1653" width="10.54296875" bestFit="1" customWidth="1"/>
    <col min="1654" max="1654" width="17" bestFit="1" customWidth="1"/>
    <col min="1655" max="1655" width="10.54296875" bestFit="1" customWidth="1"/>
    <col min="1656" max="1656" width="17" bestFit="1" customWidth="1"/>
    <col min="1657" max="1657" width="10.54296875" bestFit="1" customWidth="1"/>
    <col min="1658" max="1658" width="17" bestFit="1" customWidth="1"/>
    <col min="1659" max="1659" width="10.54296875" bestFit="1" customWidth="1"/>
    <col min="1660" max="1660" width="17" bestFit="1" customWidth="1"/>
    <col min="1661" max="1661" width="10.54296875" bestFit="1" customWidth="1"/>
    <col min="1662" max="1662" width="26" bestFit="1" customWidth="1"/>
    <col min="1663" max="1663" width="19.54296875" bestFit="1" customWidth="1"/>
    <col min="1664" max="1664" width="21.81640625" bestFit="1" customWidth="1"/>
    <col min="1665" max="1665" width="15.36328125" bestFit="1" customWidth="1"/>
  </cols>
  <sheetData>
    <row r="2" spans="1:17" x14ac:dyDescent="0.35">
      <c r="A2" s="10" t="s">
        <v>8222</v>
      </c>
      <c r="B2" t="s">
        <v>8364</v>
      </c>
    </row>
    <row r="3" spans="1:17" x14ac:dyDescent="0.35">
      <c r="A3" s="10" t="s">
        <v>8312</v>
      </c>
      <c r="B3" t="s">
        <v>8308</v>
      </c>
    </row>
    <row r="5" spans="1:17" x14ac:dyDescent="0.35">
      <c r="B5" s="10" t="s">
        <v>8359</v>
      </c>
    </row>
    <row r="6" spans="1:17" x14ac:dyDescent="0.35">
      <c r="B6" t="s">
        <v>8220</v>
      </c>
      <c r="F6" t="s">
        <v>8221</v>
      </c>
      <c r="J6" t="s">
        <v>8218</v>
      </c>
      <c r="N6" t="s">
        <v>8379</v>
      </c>
      <c r="O6" t="s">
        <v>8380</v>
      </c>
      <c r="P6" t="s">
        <v>8383</v>
      </c>
      <c r="Q6" t="s">
        <v>8385</v>
      </c>
    </row>
    <row r="7" spans="1:17" x14ac:dyDescent="0.35">
      <c r="A7" s="10" t="s">
        <v>8362</v>
      </c>
      <c r="B7" t="s">
        <v>8363</v>
      </c>
      <c r="C7" t="s">
        <v>8381</v>
      </c>
      <c r="D7" t="s">
        <v>8384</v>
      </c>
      <c r="E7" t="s">
        <v>8386</v>
      </c>
      <c r="F7" t="s">
        <v>8363</v>
      </c>
      <c r="G7" t="s">
        <v>8381</v>
      </c>
      <c r="H7" t="s">
        <v>8384</v>
      </c>
      <c r="I7" t="s">
        <v>8386</v>
      </c>
      <c r="J7" t="s">
        <v>8363</v>
      </c>
      <c r="K7" t="s">
        <v>8381</v>
      </c>
      <c r="L7" t="s">
        <v>8384</v>
      </c>
      <c r="M7" t="s">
        <v>8386</v>
      </c>
    </row>
    <row r="8" spans="1:17" x14ac:dyDescent="0.35">
      <c r="A8" s="11" t="s">
        <v>4086</v>
      </c>
      <c r="B8" s="13">
        <v>1</v>
      </c>
      <c r="C8" s="13">
        <v>1000</v>
      </c>
      <c r="D8" s="13">
        <v>32</v>
      </c>
      <c r="E8" s="13">
        <v>3</v>
      </c>
      <c r="F8" s="13"/>
      <c r="G8" s="13"/>
      <c r="H8" s="13"/>
      <c r="I8" s="13"/>
      <c r="J8" s="13"/>
      <c r="K8" s="13"/>
      <c r="L8" s="13"/>
      <c r="M8" s="13"/>
      <c r="N8" s="13">
        <v>1</v>
      </c>
      <c r="O8" s="13">
        <v>1000</v>
      </c>
      <c r="P8" s="13">
        <v>32</v>
      </c>
      <c r="Q8" s="13">
        <v>3</v>
      </c>
    </row>
    <row r="9" spans="1:17" x14ac:dyDescent="0.35">
      <c r="A9" s="12">
        <v>10.67</v>
      </c>
      <c r="B9" s="13">
        <v>1</v>
      </c>
      <c r="C9" s="13">
        <v>1000</v>
      </c>
      <c r="D9" s="13">
        <v>32</v>
      </c>
      <c r="E9" s="13">
        <v>3</v>
      </c>
      <c r="F9" s="13"/>
      <c r="G9" s="13"/>
      <c r="H9" s="13"/>
      <c r="I9" s="13"/>
      <c r="J9" s="13"/>
      <c r="K9" s="13"/>
      <c r="L9" s="13"/>
      <c r="M9" s="13"/>
      <c r="N9" s="13">
        <v>1</v>
      </c>
      <c r="O9" s="13">
        <v>1000</v>
      </c>
      <c r="P9" s="13">
        <v>32</v>
      </c>
      <c r="Q9" s="13">
        <v>3</v>
      </c>
    </row>
    <row r="10" spans="1:17" x14ac:dyDescent="0.35">
      <c r="A10" s="11" t="s">
        <v>3931</v>
      </c>
      <c r="B10" s="13">
        <v>1</v>
      </c>
      <c r="C10" s="13">
        <v>5000</v>
      </c>
      <c r="D10" s="13">
        <v>550</v>
      </c>
      <c r="E10" s="13">
        <v>12</v>
      </c>
      <c r="F10" s="13"/>
      <c r="G10" s="13"/>
      <c r="H10" s="13"/>
      <c r="I10" s="13"/>
      <c r="J10" s="13"/>
      <c r="K10" s="13"/>
      <c r="L10" s="13"/>
      <c r="M10" s="13"/>
      <c r="N10" s="13">
        <v>1</v>
      </c>
      <c r="O10" s="13">
        <v>5000</v>
      </c>
      <c r="P10" s="13">
        <v>550</v>
      </c>
      <c r="Q10" s="13">
        <v>12</v>
      </c>
    </row>
    <row r="11" spans="1:17" x14ac:dyDescent="0.35">
      <c r="A11" s="12">
        <v>45.83</v>
      </c>
      <c r="B11" s="13">
        <v>1</v>
      </c>
      <c r="C11" s="13">
        <v>5000</v>
      </c>
      <c r="D11" s="13">
        <v>550</v>
      </c>
      <c r="E11" s="13">
        <v>12</v>
      </c>
      <c r="F11" s="13"/>
      <c r="G11" s="13"/>
      <c r="H11" s="13"/>
      <c r="I11" s="13"/>
      <c r="J11" s="13"/>
      <c r="K11" s="13"/>
      <c r="L11" s="13"/>
      <c r="M11" s="13"/>
      <c r="N11" s="13">
        <v>1</v>
      </c>
      <c r="O11" s="13">
        <v>5000</v>
      </c>
      <c r="P11" s="13">
        <v>550</v>
      </c>
      <c r="Q11" s="13">
        <v>12</v>
      </c>
    </row>
    <row r="12" spans="1:17" x14ac:dyDescent="0.35">
      <c r="A12" s="11" t="s">
        <v>3154</v>
      </c>
      <c r="B12" s="13"/>
      <c r="C12" s="13"/>
      <c r="D12" s="13"/>
      <c r="E12" s="13"/>
      <c r="F12" s="13"/>
      <c r="G12" s="13"/>
      <c r="H12" s="13"/>
      <c r="I12" s="13"/>
      <c r="J12" s="13">
        <v>1</v>
      </c>
      <c r="K12" s="13">
        <v>7000</v>
      </c>
      <c r="L12" s="13">
        <v>7905</v>
      </c>
      <c r="M12" s="13">
        <v>123</v>
      </c>
      <c r="N12" s="13">
        <v>1</v>
      </c>
      <c r="O12" s="13">
        <v>7000</v>
      </c>
      <c r="P12" s="13">
        <v>7905</v>
      </c>
      <c r="Q12" s="13">
        <v>123</v>
      </c>
    </row>
    <row r="13" spans="1:17" x14ac:dyDescent="0.35">
      <c r="A13" s="12">
        <v>64.27</v>
      </c>
      <c r="B13" s="13"/>
      <c r="C13" s="13"/>
      <c r="D13" s="13"/>
      <c r="E13" s="13"/>
      <c r="F13" s="13"/>
      <c r="G13" s="13"/>
      <c r="H13" s="13"/>
      <c r="I13" s="13"/>
      <c r="J13" s="13">
        <v>1</v>
      </c>
      <c r="K13" s="13">
        <v>7000</v>
      </c>
      <c r="L13" s="13">
        <v>7905</v>
      </c>
      <c r="M13" s="13">
        <v>123</v>
      </c>
      <c r="N13" s="13">
        <v>1</v>
      </c>
      <c r="O13" s="13">
        <v>7000</v>
      </c>
      <c r="P13" s="13">
        <v>7905</v>
      </c>
      <c r="Q13" s="13">
        <v>123</v>
      </c>
    </row>
    <row r="14" spans="1:17" x14ac:dyDescent="0.35">
      <c r="A14" s="11" t="s">
        <v>3542</v>
      </c>
      <c r="B14" s="13"/>
      <c r="C14" s="13"/>
      <c r="D14" s="13"/>
      <c r="E14" s="13"/>
      <c r="F14" s="13"/>
      <c r="G14" s="13"/>
      <c r="H14" s="13"/>
      <c r="I14" s="13"/>
      <c r="J14" s="13">
        <v>1</v>
      </c>
      <c r="K14" s="13">
        <v>1500</v>
      </c>
      <c r="L14" s="13">
        <v>1570</v>
      </c>
      <c r="M14" s="13">
        <v>29</v>
      </c>
      <c r="N14" s="13">
        <v>1</v>
      </c>
      <c r="O14" s="13">
        <v>1500</v>
      </c>
      <c r="P14" s="13">
        <v>1570</v>
      </c>
      <c r="Q14" s="13">
        <v>29</v>
      </c>
    </row>
    <row r="15" spans="1:17" x14ac:dyDescent="0.35">
      <c r="A15" s="12">
        <v>54.14</v>
      </c>
      <c r="B15" s="13"/>
      <c r="C15" s="13"/>
      <c r="D15" s="13"/>
      <c r="E15" s="13"/>
      <c r="F15" s="13"/>
      <c r="G15" s="13"/>
      <c r="H15" s="13"/>
      <c r="I15" s="13"/>
      <c r="J15" s="13">
        <v>1</v>
      </c>
      <c r="K15" s="13">
        <v>1500</v>
      </c>
      <c r="L15" s="13">
        <v>1570</v>
      </c>
      <c r="M15" s="13">
        <v>29</v>
      </c>
      <c r="N15" s="13">
        <v>1</v>
      </c>
      <c r="O15" s="13">
        <v>1500</v>
      </c>
      <c r="P15" s="13">
        <v>1570</v>
      </c>
      <c r="Q15" s="13">
        <v>29</v>
      </c>
    </row>
    <row r="16" spans="1:17" x14ac:dyDescent="0.35">
      <c r="A16" s="11" t="s">
        <v>2873</v>
      </c>
      <c r="B16" s="13">
        <v>1</v>
      </c>
      <c r="C16" s="13">
        <v>2500</v>
      </c>
      <c r="D16" s="13">
        <v>953</v>
      </c>
      <c r="E16" s="13">
        <v>8</v>
      </c>
      <c r="F16" s="13"/>
      <c r="G16" s="13"/>
      <c r="H16" s="13"/>
      <c r="I16" s="13"/>
      <c r="J16" s="13"/>
      <c r="K16" s="13"/>
      <c r="L16" s="13"/>
      <c r="M16" s="13"/>
      <c r="N16" s="13">
        <v>1</v>
      </c>
      <c r="O16" s="13">
        <v>2500</v>
      </c>
      <c r="P16" s="13">
        <v>953</v>
      </c>
      <c r="Q16" s="13">
        <v>8</v>
      </c>
    </row>
    <row r="17" spans="1:17" x14ac:dyDescent="0.35">
      <c r="A17" s="12">
        <v>119.13</v>
      </c>
      <c r="B17" s="13">
        <v>1</v>
      </c>
      <c r="C17" s="13">
        <v>2500</v>
      </c>
      <c r="D17" s="13">
        <v>953</v>
      </c>
      <c r="E17" s="13">
        <v>8</v>
      </c>
      <c r="F17" s="13"/>
      <c r="G17" s="13"/>
      <c r="H17" s="13"/>
      <c r="I17" s="13"/>
      <c r="J17" s="13"/>
      <c r="K17" s="13"/>
      <c r="L17" s="13"/>
      <c r="M17" s="13"/>
      <c r="N17" s="13">
        <v>1</v>
      </c>
      <c r="O17" s="13">
        <v>2500</v>
      </c>
      <c r="P17" s="13">
        <v>953</v>
      </c>
      <c r="Q17" s="13">
        <v>8</v>
      </c>
    </row>
    <row r="18" spans="1:17" x14ac:dyDescent="0.35">
      <c r="A18" s="11" t="s">
        <v>2881</v>
      </c>
      <c r="B18" s="13">
        <v>1</v>
      </c>
      <c r="C18" s="13">
        <v>5500</v>
      </c>
      <c r="D18" s="13">
        <v>0</v>
      </c>
      <c r="E18" s="13">
        <v>0</v>
      </c>
      <c r="F18" s="13"/>
      <c r="G18" s="13"/>
      <c r="H18" s="13"/>
      <c r="I18" s="13"/>
      <c r="J18" s="13"/>
      <c r="K18" s="13"/>
      <c r="L18" s="13"/>
      <c r="M18" s="13"/>
      <c r="N18" s="13">
        <v>1</v>
      </c>
      <c r="O18" s="13">
        <v>5500</v>
      </c>
      <c r="P18" s="13">
        <v>0</v>
      </c>
      <c r="Q18" s="13">
        <v>0</v>
      </c>
    </row>
    <row r="19" spans="1:17" x14ac:dyDescent="0.35">
      <c r="A19" s="12" t="s">
        <v>8382</v>
      </c>
      <c r="B19" s="13">
        <v>1</v>
      </c>
      <c r="C19" s="13">
        <v>5500</v>
      </c>
      <c r="D19" s="13">
        <v>0</v>
      </c>
      <c r="E19" s="13">
        <v>0</v>
      </c>
      <c r="F19" s="13"/>
      <c r="G19" s="13"/>
      <c r="H19" s="13"/>
      <c r="I19" s="13"/>
      <c r="J19" s="13"/>
      <c r="K19" s="13"/>
      <c r="L19" s="13"/>
      <c r="M19" s="13"/>
      <c r="N19" s="13">
        <v>1</v>
      </c>
      <c r="O19" s="13">
        <v>5500</v>
      </c>
      <c r="P19" s="13">
        <v>0</v>
      </c>
      <c r="Q19" s="13">
        <v>0</v>
      </c>
    </row>
    <row r="20" spans="1:17" x14ac:dyDescent="0.35">
      <c r="A20" s="11" t="s">
        <v>3311</v>
      </c>
      <c r="B20" s="13"/>
      <c r="C20" s="13"/>
      <c r="D20" s="13"/>
      <c r="E20" s="13"/>
      <c r="F20" s="13"/>
      <c r="G20" s="13"/>
      <c r="H20" s="13"/>
      <c r="I20" s="13"/>
      <c r="J20" s="13">
        <v>1</v>
      </c>
      <c r="K20" s="13">
        <v>2500</v>
      </c>
      <c r="L20" s="13">
        <v>2746</v>
      </c>
      <c r="M20" s="13">
        <v>45</v>
      </c>
      <c r="N20" s="13">
        <v>1</v>
      </c>
      <c r="O20" s="13">
        <v>2500</v>
      </c>
      <c r="P20" s="13">
        <v>2746</v>
      </c>
      <c r="Q20" s="13">
        <v>45</v>
      </c>
    </row>
    <row r="21" spans="1:17" x14ac:dyDescent="0.35">
      <c r="A21" s="12">
        <v>61.02</v>
      </c>
      <c r="B21" s="13"/>
      <c r="C21" s="13"/>
      <c r="D21" s="13"/>
      <c r="E21" s="13"/>
      <c r="F21" s="13"/>
      <c r="G21" s="13"/>
      <c r="H21" s="13"/>
      <c r="I21" s="13"/>
      <c r="J21" s="13">
        <v>1</v>
      </c>
      <c r="K21" s="13">
        <v>2500</v>
      </c>
      <c r="L21" s="13">
        <v>2746</v>
      </c>
      <c r="M21" s="13">
        <v>45</v>
      </c>
      <c r="N21" s="13">
        <v>1</v>
      </c>
      <c r="O21" s="13">
        <v>2500</v>
      </c>
      <c r="P21" s="13">
        <v>2746</v>
      </c>
      <c r="Q21" s="13">
        <v>45</v>
      </c>
    </row>
    <row r="22" spans="1:17" x14ac:dyDescent="0.35">
      <c r="A22" s="11" t="s">
        <v>3531</v>
      </c>
      <c r="B22" s="13"/>
      <c r="C22" s="13"/>
      <c r="D22" s="13"/>
      <c r="E22" s="13"/>
      <c r="F22" s="13"/>
      <c r="G22" s="13"/>
      <c r="H22" s="13"/>
      <c r="I22" s="13"/>
      <c r="J22" s="13">
        <v>1</v>
      </c>
      <c r="K22" s="13">
        <v>960</v>
      </c>
      <c r="L22" s="13">
        <v>1142</v>
      </c>
      <c r="M22" s="13">
        <v>27</v>
      </c>
      <c r="N22" s="13">
        <v>1</v>
      </c>
      <c r="O22" s="13">
        <v>960</v>
      </c>
      <c r="P22" s="13">
        <v>1142</v>
      </c>
      <c r="Q22" s="13">
        <v>27</v>
      </c>
    </row>
    <row r="23" spans="1:17" x14ac:dyDescent="0.35">
      <c r="A23" s="12">
        <v>42.3</v>
      </c>
      <c r="B23" s="13"/>
      <c r="C23" s="13"/>
      <c r="D23" s="13"/>
      <c r="E23" s="13"/>
      <c r="F23" s="13"/>
      <c r="G23" s="13"/>
      <c r="H23" s="13"/>
      <c r="I23" s="13"/>
      <c r="J23" s="13">
        <v>1</v>
      </c>
      <c r="K23" s="13">
        <v>960</v>
      </c>
      <c r="L23" s="13">
        <v>1142</v>
      </c>
      <c r="M23" s="13">
        <v>27</v>
      </c>
      <c r="N23" s="13">
        <v>1</v>
      </c>
      <c r="O23" s="13">
        <v>960</v>
      </c>
      <c r="P23" s="13">
        <v>1142</v>
      </c>
      <c r="Q23" s="13">
        <v>27</v>
      </c>
    </row>
    <row r="24" spans="1:17" x14ac:dyDescent="0.35">
      <c r="A24" s="11" t="s">
        <v>3838</v>
      </c>
      <c r="B24" s="13">
        <v>1</v>
      </c>
      <c r="C24" s="13">
        <v>10000</v>
      </c>
      <c r="D24" s="13">
        <v>872</v>
      </c>
      <c r="E24" s="13">
        <v>34</v>
      </c>
      <c r="F24" s="13"/>
      <c r="G24" s="13"/>
      <c r="H24" s="13"/>
      <c r="I24" s="13"/>
      <c r="J24" s="13"/>
      <c r="K24" s="13"/>
      <c r="L24" s="13"/>
      <c r="M24" s="13"/>
      <c r="N24" s="13">
        <v>1</v>
      </c>
      <c r="O24" s="13">
        <v>10000</v>
      </c>
      <c r="P24" s="13">
        <v>872</v>
      </c>
      <c r="Q24" s="13">
        <v>34</v>
      </c>
    </row>
    <row r="25" spans="1:17" x14ac:dyDescent="0.35">
      <c r="A25" s="12">
        <v>25.65</v>
      </c>
      <c r="B25" s="13">
        <v>1</v>
      </c>
      <c r="C25" s="13">
        <v>10000</v>
      </c>
      <c r="D25" s="13">
        <v>872</v>
      </c>
      <c r="E25" s="13">
        <v>34</v>
      </c>
      <c r="F25" s="13"/>
      <c r="G25" s="13"/>
      <c r="H25" s="13"/>
      <c r="I25" s="13"/>
      <c r="J25" s="13"/>
      <c r="K25" s="13"/>
      <c r="L25" s="13"/>
      <c r="M25" s="13"/>
      <c r="N25" s="13">
        <v>1</v>
      </c>
      <c r="O25" s="13">
        <v>10000</v>
      </c>
      <c r="P25" s="13">
        <v>872</v>
      </c>
      <c r="Q25" s="13">
        <v>34</v>
      </c>
    </row>
    <row r="26" spans="1:17" x14ac:dyDescent="0.35">
      <c r="A26" s="11" t="s">
        <v>3369</v>
      </c>
      <c r="B26" s="13"/>
      <c r="C26" s="13"/>
      <c r="D26" s="13"/>
      <c r="E26" s="13"/>
      <c r="F26" s="13"/>
      <c r="G26" s="13"/>
      <c r="H26" s="13"/>
      <c r="I26" s="13"/>
      <c r="J26" s="13">
        <v>1</v>
      </c>
      <c r="K26" s="13">
        <v>1500</v>
      </c>
      <c r="L26" s="13">
        <v>1766</v>
      </c>
      <c r="M26" s="13">
        <v>26</v>
      </c>
      <c r="N26" s="13">
        <v>1</v>
      </c>
      <c r="O26" s="13">
        <v>1500</v>
      </c>
      <c r="P26" s="13">
        <v>1766</v>
      </c>
      <c r="Q26" s="13">
        <v>26</v>
      </c>
    </row>
    <row r="27" spans="1:17" x14ac:dyDescent="0.35">
      <c r="A27" s="12">
        <v>67.92</v>
      </c>
      <c r="B27" s="13"/>
      <c r="C27" s="13"/>
      <c r="D27" s="13"/>
      <c r="E27" s="13"/>
      <c r="F27" s="13"/>
      <c r="G27" s="13"/>
      <c r="H27" s="13"/>
      <c r="I27" s="13"/>
      <c r="J27" s="13">
        <v>1</v>
      </c>
      <c r="K27" s="13">
        <v>1500</v>
      </c>
      <c r="L27" s="13">
        <v>1766</v>
      </c>
      <c r="M27" s="13">
        <v>26</v>
      </c>
      <c r="N27" s="13">
        <v>1</v>
      </c>
      <c r="O27" s="13">
        <v>1500</v>
      </c>
      <c r="P27" s="13">
        <v>1766</v>
      </c>
      <c r="Q27" s="13">
        <v>26</v>
      </c>
    </row>
    <row r="28" spans="1:17" x14ac:dyDescent="0.35">
      <c r="A28" s="11" t="s">
        <v>3693</v>
      </c>
      <c r="B28" s="13"/>
      <c r="C28" s="13"/>
      <c r="D28" s="13"/>
      <c r="E28" s="13"/>
      <c r="F28" s="13"/>
      <c r="G28" s="13"/>
      <c r="H28" s="13"/>
      <c r="I28" s="13"/>
      <c r="J28" s="13">
        <v>1</v>
      </c>
      <c r="K28" s="13">
        <v>2000</v>
      </c>
      <c r="L28" s="13">
        <v>3100</v>
      </c>
      <c r="M28" s="13">
        <v>78</v>
      </c>
      <c r="N28" s="13">
        <v>1</v>
      </c>
      <c r="O28" s="13">
        <v>2000</v>
      </c>
      <c r="P28" s="13">
        <v>3100</v>
      </c>
      <c r="Q28" s="13">
        <v>78</v>
      </c>
    </row>
    <row r="29" spans="1:17" x14ac:dyDescent="0.35">
      <c r="A29" s="12">
        <v>39.74</v>
      </c>
      <c r="B29" s="13"/>
      <c r="C29" s="13"/>
      <c r="D29" s="13"/>
      <c r="E29" s="13"/>
      <c r="F29" s="13"/>
      <c r="G29" s="13"/>
      <c r="H29" s="13"/>
      <c r="I29" s="13"/>
      <c r="J29" s="13">
        <v>1</v>
      </c>
      <c r="K29" s="13">
        <v>2000</v>
      </c>
      <c r="L29" s="13">
        <v>3100</v>
      </c>
      <c r="M29" s="13">
        <v>78</v>
      </c>
      <c r="N29" s="13">
        <v>1</v>
      </c>
      <c r="O29" s="13">
        <v>2000</v>
      </c>
      <c r="P29" s="13">
        <v>3100</v>
      </c>
      <c r="Q29" s="13">
        <v>78</v>
      </c>
    </row>
    <row r="30" spans="1:17" x14ac:dyDescent="0.35">
      <c r="A30" s="11" t="s">
        <v>3707</v>
      </c>
      <c r="B30" s="13"/>
      <c r="C30" s="13"/>
      <c r="D30" s="13"/>
      <c r="E30" s="13"/>
      <c r="F30" s="13"/>
      <c r="G30" s="13"/>
      <c r="H30" s="13"/>
      <c r="I30" s="13"/>
      <c r="J30" s="13">
        <v>1</v>
      </c>
      <c r="K30" s="13">
        <v>1300</v>
      </c>
      <c r="L30" s="13">
        <v>1835</v>
      </c>
      <c r="M30" s="13">
        <v>27</v>
      </c>
      <c r="N30" s="13">
        <v>1</v>
      </c>
      <c r="O30" s="13">
        <v>1300</v>
      </c>
      <c r="P30" s="13">
        <v>1835</v>
      </c>
      <c r="Q30" s="13">
        <v>27</v>
      </c>
    </row>
    <row r="31" spans="1:17" x14ac:dyDescent="0.35">
      <c r="A31" s="12">
        <v>67.959999999999994</v>
      </c>
      <c r="B31" s="13"/>
      <c r="C31" s="13"/>
      <c r="D31" s="13"/>
      <c r="E31" s="13"/>
      <c r="F31" s="13"/>
      <c r="G31" s="13"/>
      <c r="H31" s="13"/>
      <c r="I31" s="13"/>
      <c r="J31" s="13">
        <v>1</v>
      </c>
      <c r="K31" s="13">
        <v>1300</v>
      </c>
      <c r="L31" s="13">
        <v>1835</v>
      </c>
      <c r="M31" s="13">
        <v>27</v>
      </c>
      <c r="N31" s="13">
        <v>1</v>
      </c>
      <c r="O31" s="13">
        <v>1300</v>
      </c>
      <c r="P31" s="13">
        <v>1835</v>
      </c>
      <c r="Q31" s="13">
        <v>27</v>
      </c>
    </row>
    <row r="32" spans="1:17" x14ac:dyDescent="0.35">
      <c r="A32" s="11" t="s">
        <v>3592</v>
      </c>
      <c r="B32" s="13"/>
      <c r="C32" s="13"/>
      <c r="D32" s="13"/>
      <c r="E32" s="13"/>
      <c r="F32" s="13"/>
      <c r="G32" s="13"/>
      <c r="H32" s="13"/>
      <c r="I32" s="13"/>
      <c r="J32" s="13">
        <v>1</v>
      </c>
      <c r="K32" s="13">
        <v>3000</v>
      </c>
      <c r="L32" s="13">
        <v>3319</v>
      </c>
      <c r="M32" s="13">
        <v>43</v>
      </c>
      <c r="N32" s="13">
        <v>1</v>
      </c>
      <c r="O32" s="13">
        <v>3000</v>
      </c>
      <c r="P32" s="13">
        <v>3319</v>
      </c>
      <c r="Q32" s="13">
        <v>43</v>
      </c>
    </row>
    <row r="33" spans="1:17" x14ac:dyDescent="0.35">
      <c r="A33" s="12">
        <v>77.19</v>
      </c>
      <c r="B33" s="13"/>
      <c r="C33" s="13"/>
      <c r="D33" s="13"/>
      <c r="E33" s="13"/>
      <c r="F33" s="13"/>
      <c r="G33" s="13"/>
      <c r="H33" s="13"/>
      <c r="I33" s="13"/>
      <c r="J33" s="13">
        <v>1</v>
      </c>
      <c r="K33" s="13">
        <v>3000</v>
      </c>
      <c r="L33" s="13">
        <v>3319</v>
      </c>
      <c r="M33" s="13">
        <v>43</v>
      </c>
      <c r="N33" s="13">
        <v>1</v>
      </c>
      <c r="O33" s="13">
        <v>3000</v>
      </c>
      <c r="P33" s="13">
        <v>3319</v>
      </c>
      <c r="Q33" s="13">
        <v>43</v>
      </c>
    </row>
    <row r="34" spans="1:17" x14ac:dyDescent="0.35">
      <c r="A34" s="11" t="s">
        <v>2896</v>
      </c>
      <c r="B34" s="13">
        <v>1</v>
      </c>
      <c r="C34" s="13">
        <v>3000</v>
      </c>
      <c r="D34" s="13">
        <v>625</v>
      </c>
      <c r="E34" s="13">
        <v>12</v>
      </c>
      <c r="F34" s="13"/>
      <c r="G34" s="13"/>
      <c r="H34" s="13"/>
      <c r="I34" s="13"/>
      <c r="J34" s="13"/>
      <c r="K34" s="13"/>
      <c r="L34" s="13"/>
      <c r="M34" s="13"/>
      <c r="N34" s="13">
        <v>1</v>
      </c>
      <c r="O34" s="13">
        <v>3000</v>
      </c>
      <c r="P34" s="13">
        <v>625</v>
      </c>
      <c r="Q34" s="13">
        <v>12</v>
      </c>
    </row>
    <row r="35" spans="1:17" x14ac:dyDescent="0.35">
      <c r="A35" s="12">
        <v>52.08</v>
      </c>
      <c r="B35" s="13">
        <v>1</v>
      </c>
      <c r="C35" s="13">
        <v>3000</v>
      </c>
      <c r="D35" s="13">
        <v>625</v>
      </c>
      <c r="E35" s="13">
        <v>12</v>
      </c>
      <c r="F35" s="13"/>
      <c r="G35" s="13"/>
      <c r="H35" s="13"/>
      <c r="I35" s="13"/>
      <c r="J35" s="13"/>
      <c r="K35" s="13"/>
      <c r="L35" s="13"/>
      <c r="M35" s="13"/>
      <c r="N35" s="13">
        <v>1</v>
      </c>
      <c r="O35" s="13">
        <v>3000</v>
      </c>
      <c r="P35" s="13">
        <v>625</v>
      </c>
      <c r="Q35" s="13">
        <v>12</v>
      </c>
    </row>
    <row r="36" spans="1:17" x14ac:dyDescent="0.35">
      <c r="A36" s="11" t="s">
        <v>3417</v>
      </c>
      <c r="B36" s="13"/>
      <c r="C36" s="13"/>
      <c r="D36" s="13"/>
      <c r="E36" s="13"/>
      <c r="F36" s="13"/>
      <c r="G36" s="13"/>
      <c r="H36" s="13"/>
      <c r="I36" s="13"/>
      <c r="J36" s="13">
        <v>1</v>
      </c>
      <c r="K36" s="13">
        <v>4000</v>
      </c>
      <c r="L36" s="13">
        <v>4035</v>
      </c>
      <c r="M36" s="13">
        <v>56</v>
      </c>
      <c r="N36" s="13">
        <v>1</v>
      </c>
      <c r="O36" s="13">
        <v>4000</v>
      </c>
      <c r="P36" s="13">
        <v>4035</v>
      </c>
      <c r="Q36" s="13">
        <v>56</v>
      </c>
    </row>
    <row r="37" spans="1:17" x14ac:dyDescent="0.35">
      <c r="A37" s="12">
        <v>72.05</v>
      </c>
      <c r="B37" s="13"/>
      <c r="C37" s="13"/>
      <c r="D37" s="13"/>
      <c r="E37" s="13"/>
      <c r="F37" s="13"/>
      <c r="G37" s="13"/>
      <c r="H37" s="13"/>
      <c r="I37" s="13"/>
      <c r="J37" s="13">
        <v>1</v>
      </c>
      <c r="K37" s="13">
        <v>4000</v>
      </c>
      <c r="L37" s="13">
        <v>4035</v>
      </c>
      <c r="M37" s="13">
        <v>56</v>
      </c>
      <c r="N37" s="13">
        <v>1</v>
      </c>
      <c r="O37" s="13">
        <v>4000</v>
      </c>
      <c r="P37" s="13">
        <v>4035</v>
      </c>
      <c r="Q37" s="13">
        <v>56</v>
      </c>
    </row>
    <row r="38" spans="1:17" x14ac:dyDescent="0.35">
      <c r="A38" s="11" t="s">
        <v>3272</v>
      </c>
      <c r="B38" s="13"/>
      <c r="C38" s="13"/>
      <c r="D38" s="13"/>
      <c r="E38" s="13"/>
      <c r="F38" s="13"/>
      <c r="G38" s="13"/>
      <c r="H38" s="13"/>
      <c r="I38" s="13"/>
      <c r="J38" s="13">
        <v>1</v>
      </c>
      <c r="K38" s="13">
        <v>10000</v>
      </c>
      <c r="L38" s="13">
        <v>15443</v>
      </c>
      <c r="M38" s="13">
        <v>145</v>
      </c>
      <c r="N38" s="13">
        <v>1</v>
      </c>
      <c r="O38" s="13">
        <v>10000</v>
      </c>
      <c r="P38" s="13">
        <v>15443</v>
      </c>
      <c r="Q38" s="13">
        <v>145</v>
      </c>
    </row>
    <row r="39" spans="1:17" x14ac:dyDescent="0.35">
      <c r="A39" s="12">
        <v>106.5</v>
      </c>
      <c r="B39" s="13"/>
      <c r="C39" s="13"/>
      <c r="D39" s="13"/>
      <c r="E39" s="13"/>
      <c r="F39" s="13"/>
      <c r="G39" s="13"/>
      <c r="H39" s="13"/>
      <c r="I39" s="13"/>
      <c r="J39" s="13">
        <v>1</v>
      </c>
      <c r="K39" s="13">
        <v>10000</v>
      </c>
      <c r="L39" s="13">
        <v>15443</v>
      </c>
      <c r="M39" s="13">
        <v>145</v>
      </c>
      <c r="N39" s="13">
        <v>1</v>
      </c>
      <c r="O39" s="13">
        <v>10000</v>
      </c>
      <c r="P39" s="13">
        <v>15443</v>
      </c>
      <c r="Q39" s="13">
        <v>145</v>
      </c>
    </row>
    <row r="40" spans="1:17" x14ac:dyDescent="0.35">
      <c r="A40" s="11" t="s">
        <v>3488</v>
      </c>
      <c r="B40" s="13"/>
      <c r="C40" s="13"/>
      <c r="D40" s="13"/>
      <c r="E40" s="13"/>
      <c r="F40" s="13"/>
      <c r="G40" s="13"/>
      <c r="H40" s="13"/>
      <c r="I40" s="13"/>
      <c r="J40" s="13">
        <v>1</v>
      </c>
      <c r="K40" s="13">
        <v>5000</v>
      </c>
      <c r="L40" s="13">
        <v>5635</v>
      </c>
      <c r="M40" s="13">
        <v>72</v>
      </c>
      <c r="N40" s="13">
        <v>1</v>
      </c>
      <c r="O40" s="13">
        <v>5000</v>
      </c>
      <c r="P40" s="13">
        <v>5635</v>
      </c>
      <c r="Q40" s="13">
        <v>72</v>
      </c>
    </row>
    <row r="41" spans="1:17" x14ac:dyDescent="0.35">
      <c r="A41" s="12">
        <v>78.260000000000005</v>
      </c>
      <c r="B41" s="13"/>
      <c r="C41" s="13"/>
      <c r="D41" s="13"/>
      <c r="E41" s="13"/>
      <c r="F41" s="13"/>
      <c r="G41" s="13"/>
      <c r="H41" s="13"/>
      <c r="I41" s="13"/>
      <c r="J41" s="13">
        <v>1</v>
      </c>
      <c r="K41" s="13">
        <v>5000</v>
      </c>
      <c r="L41" s="13">
        <v>5635</v>
      </c>
      <c r="M41" s="13">
        <v>72</v>
      </c>
      <c r="N41" s="13">
        <v>1</v>
      </c>
      <c r="O41" s="13">
        <v>5000</v>
      </c>
      <c r="P41" s="13">
        <v>5635</v>
      </c>
      <c r="Q41" s="13">
        <v>72</v>
      </c>
    </row>
    <row r="42" spans="1:17" x14ac:dyDescent="0.35">
      <c r="A42" s="11" t="s">
        <v>3407</v>
      </c>
      <c r="B42" s="13"/>
      <c r="C42" s="13"/>
      <c r="D42" s="13"/>
      <c r="E42" s="13"/>
      <c r="F42" s="13"/>
      <c r="G42" s="13"/>
      <c r="H42" s="13"/>
      <c r="I42" s="13"/>
      <c r="J42" s="13">
        <v>1</v>
      </c>
      <c r="K42" s="13">
        <v>500</v>
      </c>
      <c r="L42" s="13">
        <v>1055</v>
      </c>
      <c r="M42" s="13">
        <v>18</v>
      </c>
      <c r="N42" s="13">
        <v>1</v>
      </c>
      <c r="O42" s="13">
        <v>500</v>
      </c>
      <c r="P42" s="13">
        <v>1055</v>
      </c>
      <c r="Q42" s="13">
        <v>18</v>
      </c>
    </row>
    <row r="43" spans="1:17" x14ac:dyDescent="0.35">
      <c r="A43" s="12">
        <v>58.61</v>
      </c>
      <c r="B43" s="13"/>
      <c r="C43" s="13"/>
      <c r="D43" s="13"/>
      <c r="E43" s="13"/>
      <c r="F43" s="13"/>
      <c r="G43" s="13"/>
      <c r="H43" s="13"/>
      <c r="I43" s="13"/>
      <c r="J43" s="13">
        <v>1</v>
      </c>
      <c r="K43" s="13">
        <v>500</v>
      </c>
      <c r="L43" s="13">
        <v>1055</v>
      </c>
      <c r="M43" s="13">
        <v>18</v>
      </c>
      <c r="N43" s="13">
        <v>1</v>
      </c>
      <c r="O43" s="13">
        <v>500</v>
      </c>
      <c r="P43" s="13">
        <v>1055</v>
      </c>
      <c r="Q43" s="13">
        <v>18</v>
      </c>
    </row>
    <row r="44" spans="1:17" x14ac:dyDescent="0.35">
      <c r="A44" s="11" t="s">
        <v>3907</v>
      </c>
      <c r="B44" s="13">
        <v>1</v>
      </c>
      <c r="C44" s="13">
        <v>6000</v>
      </c>
      <c r="D44" s="13">
        <v>185</v>
      </c>
      <c r="E44" s="13">
        <v>3</v>
      </c>
      <c r="F44" s="13"/>
      <c r="G44" s="13"/>
      <c r="H44" s="13"/>
      <c r="I44" s="13"/>
      <c r="J44" s="13"/>
      <c r="K44" s="13"/>
      <c r="L44" s="13"/>
      <c r="M44" s="13"/>
      <c r="N44" s="13">
        <v>1</v>
      </c>
      <c r="O44" s="13">
        <v>6000</v>
      </c>
      <c r="P44" s="13">
        <v>185</v>
      </c>
      <c r="Q44" s="13">
        <v>3</v>
      </c>
    </row>
    <row r="45" spans="1:17" x14ac:dyDescent="0.35">
      <c r="A45" s="12">
        <v>61.67</v>
      </c>
      <c r="B45" s="13">
        <v>1</v>
      </c>
      <c r="C45" s="13">
        <v>6000</v>
      </c>
      <c r="D45" s="13">
        <v>185</v>
      </c>
      <c r="E45" s="13">
        <v>3</v>
      </c>
      <c r="F45" s="13"/>
      <c r="G45" s="13"/>
      <c r="H45" s="13"/>
      <c r="I45" s="13"/>
      <c r="J45" s="13"/>
      <c r="K45" s="13"/>
      <c r="L45" s="13"/>
      <c r="M45" s="13"/>
      <c r="N45" s="13">
        <v>1</v>
      </c>
      <c r="O45" s="13">
        <v>6000</v>
      </c>
      <c r="P45" s="13">
        <v>185</v>
      </c>
      <c r="Q45" s="13">
        <v>3</v>
      </c>
    </row>
    <row r="46" spans="1:17" x14ac:dyDescent="0.35">
      <c r="A46" s="11" t="s">
        <v>2883</v>
      </c>
      <c r="B46" s="13">
        <v>1</v>
      </c>
      <c r="C46" s="13">
        <v>10000</v>
      </c>
      <c r="D46" s="13">
        <v>1908</v>
      </c>
      <c r="E46" s="13">
        <v>5</v>
      </c>
      <c r="F46" s="13"/>
      <c r="G46" s="13"/>
      <c r="H46" s="13"/>
      <c r="I46" s="13"/>
      <c r="J46" s="13"/>
      <c r="K46" s="13"/>
      <c r="L46" s="13"/>
      <c r="M46" s="13"/>
      <c r="N46" s="13">
        <v>1</v>
      </c>
      <c r="O46" s="13">
        <v>10000</v>
      </c>
      <c r="P46" s="13">
        <v>1908</v>
      </c>
      <c r="Q46" s="13">
        <v>5</v>
      </c>
    </row>
    <row r="47" spans="1:17" x14ac:dyDescent="0.35">
      <c r="A47" s="12">
        <v>381.6</v>
      </c>
      <c r="B47" s="13">
        <v>1</v>
      </c>
      <c r="C47" s="13">
        <v>10000</v>
      </c>
      <c r="D47" s="13">
        <v>1908</v>
      </c>
      <c r="E47" s="13">
        <v>5</v>
      </c>
      <c r="F47" s="13"/>
      <c r="G47" s="13"/>
      <c r="H47" s="13"/>
      <c r="I47" s="13"/>
      <c r="J47" s="13"/>
      <c r="K47" s="13"/>
      <c r="L47" s="13"/>
      <c r="M47" s="13"/>
      <c r="N47" s="13">
        <v>1</v>
      </c>
      <c r="O47" s="13">
        <v>10000</v>
      </c>
      <c r="P47" s="13">
        <v>1908</v>
      </c>
      <c r="Q47" s="13">
        <v>5</v>
      </c>
    </row>
    <row r="48" spans="1:17" x14ac:dyDescent="0.35">
      <c r="A48" s="11" t="s">
        <v>3678</v>
      </c>
      <c r="B48" s="13"/>
      <c r="C48" s="13"/>
      <c r="D48" s="13"/>
      <c r="E48" s="13"/>
      <c r="F48" s="13"/>
      <c r="G48" s="13"/>
      <c r="H48" s="13"/>
      <c r="I48" s="13"/>
      <c r="J48" s="13">
        <v>1</v>
      </c>
      <c r="K48" s="13">
        <v>1000</v>
      </c>
      <c r="L48" s="13">
        <v>1119</v>
      </c>
      <c r="M48" s="13">
        <v>18</v>
      </c>
      <c r="N48" s="13">
        <v>1</v>
      </c>
      <c r="O48" s="13">
        <v>1000</v>
      </c>
      <c r="P48" s="13">
        <v>1119</v>
      </c>
      <c r="Q48" s="13">
        <v>18</v>
      </c>
    </row>
    <row r="49" spans="1:17" x14ac:dyDescent="0.35">
      <c r="A49" s="12">
        <v>62.17</v>
      </c>
      <c r="B49" s="13"/>
      <c r="C49" s="13"/>
      <c r="D49" s="13"/>
      <c r="E49" s="13"/>
      <c r="F49" s="13"/>
      <c r="G49" s="13"/>
      <c r="H49" s="13"/>
      <c r="I49" s="13"/>
      <c r="J49" s="13">
        <v>1</v>
      </c>
      <c r="K49" s="13">
        <v>1000</v>
      </c>
      <c r="L49" s="13">
        <v>1119</v>
      </c>
      <c r="M49" s="13">
        <v>18</v>
      </c>
      <c r="N49" s="13">
        <v>1</v>
      </c>
      <c r="O49" s="13">
        <v>1000</v>
      </c>
      <c r="P49" s="13">
        <v>1119</v>
      </c>
      <c r="Q49" s="13">
        <v>18</v>
      </c>
    </row>
    <row r="50" spans="1:17" x14ac:dyDescent="0.35">
      <c r="A50" s="11" t="s">
        <v>2839</v>
      </c>
      <c r="B50" s="13"/>
      <c r="C50" s="13"/>
      <c r="D50" s="13"/>
      <c r="E50" s="13"/>
      <c r="F50" s="13"/>
      <c r="G50" s="13"/>
      <c r="H50" s="13"/>
      <c r="I50" s="13"/>
      <c r="J50" s="13">
        <v>1</v>
      </c>
      <c r="K50" s="13">
        <v>3500</v>
      </c>
      <c r="L50" s="13">
        <v>3900</v>
      </c>
      <c r="M50" s="13">
        <v>31</v>
      </c>
      <c r="N50" s="13">
        <v>1</v>
      </c>
      <c r="O50" s="13">
        <v>3500</v>
      </c>
      <c r="P50" s="13">
        <v>3900</v>
      </c>
      <c r="Q50" s="13">
        <v>31</v>
      </c>
    </row>
    <row r="51" spans="1:17" x14ac:dyDescent="0.35">
      <c r="A51" s="12">
        <v>125.81</v>
      </c>
      <c r="B51" s="13"/>
      <c r="C51" s="13"/>
      <c r="D51" s="13"/>
      <c r="E51" s="13"/>
      <c r="F51" s="13"/>
      <c r="G51" s="13"/>
      <c r="H51" s="13"/>
      <c r="I51" s="13"/>
      <c r="J51" s="13">
        <v>1</v>
      </c>
      <c r="K51" s="13">
        <v>3500</v>
      </c>
      <c r="L51" s="13">
        <v>3900</v>
      </c>
      <c r="M51" s="13">
        <v>31</v>
      </c>
      <c r="N51" s="13">
        <v>1</v>
      </c>
      <c r="O51" s="13">
        <v>3500</v>
      </c>
      <c r="P51" s="13">
        <v>3900</v>
      </c>
      <c r="Q51" s="13">
        <v>31</v>
      </c>
    </row>
    <row r="52" spans="1:17" x14ac:dyDescent="0.35">
      <c r="A52" s="11" t="s">
        <v>2836</v>
      </c>
      <c r="B52" s="13"/>
      <c r="C52" s="13"/>
      <c r="D52" s="13"/>
      <c r="E52" s="13"/>
      <c r="F52" s="13"/>
      <c r="G52" s="13"/>
      <c r="H52" s="13"/>
      <c r="I52" s="13"/>
      <c r="J52" s="13">
        <v>1</v>
      </c>
      <c r="K52" s="13">
        <v>450</v>
      </c>
      <c r="L52" s="13">
        <v>485</v>
      </c>
      <c r="M52" s="13">
        <v>11</v>
      </c>
      <c r="N52" s="13">
        <v>1</v>
      </c>
      <c r="O52" s="13">
        <v>450</v>
      </c>
      <c r="P52" s="13">
        <v>485</v>
      </c>
      <c r="Q52" s="13">
        <v>11</v>
      </c>
    </row>
    <row r="53" spans="1:17" x14ac:dyDescent="0.35">
      <c r="A53" s="12">
        <v>44.09</v>
      </c>
      <c r="B53" s="13"/>
      <c r="C53" s="13"/>
      <c r="D53" s="13"/>
      <c r="E53" s="13"/>
      <c r="F53" s="13"/>
      <c r="G53" s="13"/>
      <c r="H53" s="13"/>
      <c r="I53" s="13"/>
      <c r="J53" s="13">
        <v>1</v>
      </c>
      <c r="K53" s="13">
        <v>450</v>
      </c>
      <c r="L53" s="13">
        <v>485</v>
      </c>
      <c r="M53" s="13">
        <v>11</v>
      </c>
      <c r="N53" s="13">
        <v>1</v>
      </c>
      <c r="O53" s="13">
        <v>450</v>
      </c>
      <c r="P53" s="13">
        <v>485</v>
      </c>
      <c r="Q53" s="13">
        <v>11</v>
      </c>
    </row>
    <row r="54" spans="1:17" x14ac:dyDescent="0.35">
      <c r="A54" s="11" t="s">
        <v>3986</v>
      </c>
      <c r="B54" s="13">
        <v>1</v>
      </c>
      <c r="C54" s="13">
        <v>1650</v>
      </c>
      <c r="D54" s="13">
        <v>69</v>
      </c>
      <c r="E54" s="13">
        <v>3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1650</v>
      </c>
      <c r="P54" s="13">
        <v>69</v>
      </c>
      <c r="Q54" s="13">
        <v>3</v>
      </c>
    </row>
    <row r="55" spans="1:17" x14ac:dyDescent="0.35">
      <c r="A55" s="12">
        <v>23</v>
      </c>
      <c r="B55" s="13">
        <v>1</v>
      </c>
      <c r="C55" s="13">
        <v>1650</v>
      </c>
      <c r="D55" s="13">
        <v>69</v>
      </c>
      <c r="E55" s="13">
        <v>3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1650</v>
      </c>
      <c r="P55" s="13">
        <v>69</v>
      </c>
      <c r="Q55" s="13">
        <v>3</v>
      </c>
    </row>
    <row r="56" spans="1:17" x14ac:dyDescent="0.35">
      <c r="A56" s="11" t="s">
        <v>3948</v>
      </c>
      <c r="B56" s="13">
        <v>1</v>
      </c>
      <c r="C56" s="13">
        <v>200000</v>
      </c>
      <c r="D56" s="13">
        <v>1</v>
      </c>
      <c r="E56" s="13">
        <v>1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200000</v>
      </c>
      <c r="P56" s="13">
        <v>1</v>
      </c>
      <c r="Q56" s="13">
        <v>1</v>
      </c>
    </row>
    <row r="57" spans="1:17" x14ac:dyDescent="0.35">
      <c r="A57" s="12">
        <v>1</v>
      </c>
      <c r="B57" s="13">
        <v>1</v>
      </c>
      <c r="C57" s="13">
        <v>200000</v>
      </c>
      <c r="D57" s="13">
        <v>1</v>
      </c>
      <c r="E57" s="13">
        <v>1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200000</v>
      </c>
      <c r="P57" s="13">
        <v>1</v>
      </c>
      <c r="Q57" s="13">
        <v>1</v>
      </c>
    </row>
    <row r="58" spans="1:17" x14ac:dyDescent="0.35">
      <c r="A58" s="11" t="s">
        <v>3151</v>
      </c>
      <c r="B58" s="13"/>
      <c r="C58" s="13"/>
      <c r="D58" s="13"/>
      <c r="E58" s="13"/>
      <c r="F58" s="13"/>
      <c r="G58" s="13"/>
      <c r="H58" s="13"/>
      <c r="I58" s="13"/>
      <c r="J58" s="13">
        <v>1</v>
      </c>
      <c r="K58" s="13">
        <v>3500</v>
      </c>
      <c r="L58" s="13">
        <v>3514</v>
      </c>
      <c r="M58" s="13">
        <v>34</v>
      </c>
      <c r="N58" s="13">
        <v>1</v>
      </c>
      <c r="O58" s="13">
        <v>3500</v>
      </c>
      <c r="P58" s="13">
        <v>3514</v>
      </c>
      <c r="Q58" s="13">
        <v>34</v>
      </c>
    </row>
    <row r="59" spans="1:17" x14ac:dyDescent="0.35">
      <c r="A59" s="12">
        <v>103.35</v>
      </c>
      <c r="B59" s="13"/>
      <c r="C59" s="13"/>
      <c r="D59" s="13"/>
      <c r="E59" s="13"/>
      <c r="F59" s="13"/>
      <c r="G59" s="13"/>
      <c r="H59" s="13"/>
      <c r="I59" s="13"/>
      <c r="J59" s="13">
        <v>1</v>
      </c>
      <c r="K59" s="13">
        <v>3500</v>
      </c>
      <c r="L59" s="13">
        <v>3514</v>
      </c>
      <c r="M59" s="13">
        <v>34</v>
      </c>
      <c r="N59" s="13">
        <v>1</v>
      </c>
      <c r="O59" s="13">
        <v>3500</v>
      </c>
      <c r="P59" s="13">
        <v>3514</v>
      </c>
      <c r="Q59" s="13">
        <v>34</v>
      </c>
    </row>
    <row r="60" spans="1:17" x14ac:dyDescent="0.35">
      <c r="A60" s="11" t="s">
        <v>3622</v>
      </c>
      <c r="B60" s="13"/>
      <c r="C60" s="13"/>
      <c r="D60" s="13"/>
      <c r="E60" s="13"/>
      <c r="F60" s="13"/>
      <c r="G60" s="13"/>
      <c r="H60" s="13"/>
      <c r="I60" s="13"/>
      <c r="J60" s="13">
        <v>1</v>
      </c>
      <c r="K60" s="13">
        <v>3000</v>
      </c>
      <c r="L60" s="13">
        <v>3148</v>
      </c>
      <c r="M60" s="13">
        <v>39</v>
      </c>
      <c r="N60" s="13">
        <v>1</v>
      </c>
      <c r="O60" s="13">
        <v>3000</v>
      </c>
      <c r="P60" s="13">
        <v>3148</v>
      </c>
      <c r="Q60" s="13">
        <v>39</v>
      </c>
    </row>
    <row r="61" spans="1:17" x14ac:dyDescent="0.35">
      <c r="A61" s="12">
        <v>80.72</v>
      </c>
      <c r="B61" s="13"/>
      <c r="C61" s="13"/>
      <c r="D61" s="13"/>
      <c r="E61" s="13"/>
      <c r="F61" s="13"/>
      <c r="G61" s="13"/>
      <c r="H61" s="13"/>
      <c r="I61" s="13"/>
      <c r="J61" s="13">
        <v>1</v>
      </c>
      <c r="K61" s="13">
        <v>3000</v>
      </c>
      <c r="L61" s="13">
        <v>3148</v>
      </c>
      <c r="M61" s="13">
        <v>39</v>
      </c>
      <c r="N61" s="13">
        <v>1</v>
      </c>
      <c r="O61" s="13">
        <v>3000</v>
      </c>
      <c r="P61" s="13">
        <v>3148</v>
      </c>
      <c r="Q61" s="13">
        <v>39</v>
      </c>
    </row>
    <row r="62" spans="1:17" x14ac:dyDescent="0.35">
      <c r="A62" s="11" t="s">
        <v>4002</v>
      </c>
      <c r="B62" s="13">
        <v>1</v>
      </c>
      <c r="C62" s="13">
        <v>30000</v>
      </c>
      <c r="D62" s="13">
        <v>2</v>
      </c>
      <c r="E62" s="13">
        <v>1</v>
      </c>
      <c r="F62" s="13"/>
      <c r="G62" s="13"/>
      <c r="H62" s="13"/>
      <c r="I62" s="13"/>
      <c r="J62" s="13"/>
      <c r="K62" s="13"/>
      <c r="L62" s="13"/>
      <c r="M62" s="13"/>
      <c r="N62" s="13">
        <v>1</v>
      </c>
      <c r="O62" s="13">
        <v>30000</v>
      </c>
      <c r="P62" s="13">
        <v>2</v>
      </c>
      <c r="Q62" s="13">
        <v>1</v>
      </c>
    </row>
    <row r="63" spans="1:17" x14ac:dyDescent="0.35">
      <c r="A63" s="12">
        <v>2</v>
      </c>
      <c r="B63" s="13">
        <v>1</v>
      </c>
      <c r="C63" s="13">
        <v>30000</v>
      </c>
      <c r="D63" s="13">
        <v>2</v>
      </c>
      <c r="E63" s="13">
        <v>1</v>
      </c>
      <c r="F63" s="13"/>
      <c r="G63" s="13"/>
      <c r="H63" s="13"/>
      <c r="I63" s="13"/>
      <c r="J63" s="13"/>
      <c r="K63" s="13"/>
      <c r="L63" s="13"/>
      <c r="M63" s="13"/>
      <c r="N63" s="13">
        <v>1</v>
      </c>
      <c r="O63" s="13">
        <v>30000</v>
      </c>
      <c r="P63" s="13">
        <v>2</v>
      </c>
      <c r="Q63" s="13">
        <v>1</v>
      </c>
    </row>
    <row r="64" spans="1:17" x14ac:dyDescent="0.35">
      <c r="A64" s="11" t="s">
        <v>3210</v>
      </c>
      <c r="B64" s="13"/>
      <c r="C64" s="13"/>
      <c r="D64" s="13"/>
      <c r="E64" s="13"/>
      <c r="F64" s="13"/>
      <c r="G64" s="13"/>
      <c r="H64" s="13"/>
      <c r="I64" s="13"/>
      <c r="J64" s="13">
        <v>1</v>
      </c>
      <c r="K64" s="13">
        <v>3000</v>
      </c>
      <c r="L64" s="13">
        <v>3773</v>
      </c>
      <c r="M64" s="13">
        <v>60</v>
      </c>
      <c r="N64" s="13">
        <v>1</v>
      </c>
      <c r="O64" s="13">
        <v>3000</v>
      </c>
      <c r="P64" s="13">
        <v>3773</v>
      </c>
      <c r="Q64" s="13">
        <v>60</v>
      </c>
    </row>
    <row r="65" spans="1:17" x14ac:dyDescent="0.35">
      <c r="A65" s="12">
        <v>62.88</v>
      </c>
      <c r="B65" s="13"/>
      <c r="C65" s="13"/>
      <c r="D65" s="13"/>
      <c r="E65" s="13"/>
      <c r="F65" s="13"/>
      <c r="G65" s="13"/>
      <c r="H65" s="13"/>
      <c r="I65" s="13"/>
      <c r="J65" s="13">
        <v>1</v>
      </c>
      <c r="K65" s="13">
        <v>3000</v>
      </c>
      <c r="L65" s="13">
        <v>3773</v>
      </c>
      <c r="M65" s="13">
        <v>60</v>
      </c>
      <c r="N65" s="13">
        <v>1</v>
      </c>
      <c r="O65" s="13">
        <v>3000</v>
      </c>
      <c r="P65" s="13">
        <v>3773</v>
      </c>
      <c r="Q65" s="13">
        <v>60</v>
      </c>
    </row>
    <row r="66" spans="1:17" x14ac:dyDescent="0.35">
      <c r="A66" s="11" t="s">
        <v>1289</v>
      </c>
      <c r="B66" s="13"/>
      <c r="C66" s="13"/>
      <c r="D66" s="13"/>
      <c r="E66" s="13"/>
      <c r="F66" s="13"/>
      <c r="G66" s="13"/>
      <c r="H66" s="13"/>
      <c r="I66" s="13"/>
      <c r="J66" s="13">
        <v>1</v>
      </c>
      <c r="K66" s="13">
        <v>4000</v>
      </c>
      <c r="L66" s="13">
        <v>4018</v>
      </c>
      <c r="M66" s="13">
        <v>61</v>
      </c>
      <c r="N66" s="13">
        <v>1</v>
      </c>
      <c r="O66" s="13">
        <v>4000</v>
      </c>
      <c r="P66" s="13">
        <v>4018</v>
      </c>
      <c r="Q66" s="13">
        <v>61</v>
      </c>
    </row>
    <row r="67" spans="1:17" x14ac:dyDescent="0.35">
      <c r="A67" s="12">
        <v>65.87</v>
      </c>
      <c r="B67" s="13"/>
      <c r="C67" s="13"/>
      <c r="D67" s="13"/>
      <c r="E67" s="13"/>
      <c r="F67" s="13"/>
      <c r="G67" s="13"/>
      <c r="H67" s="13"/>
      <c r="I67" s="13"/>
      <c r="J67" s="13">
        <v>1</v>
      </c>
      <c r="K67" s="13">
        <v>4000</v>
      </c>
      <c r="L67" s="13">
        <v>4018</v>
      </c>
      <c r="M67" s="13">
        <v>61</v>
      </c>
      <c r="N67" s="13">
        <v>1</v>
      </c>
      <c r="O67" s="13">
        <v>4000</v>
      </c>
      <c r="P67" s="13">
        <v>4018</v>
      </c>
      <c r="Q67" s="13">
        <v>61</v>
      </c>
    </row>
    <row r="68" spans="1:17" x14ac:dyDescent="0.35">
      <c r="A68" s="11" t="s">
        <v>2784</v>
      </c>
      <c r="B68" s="13"/>
      <c r="C68" s="13"/>
      <c r="D68" s="13"/>
      <c r="E68" s="13"/>
      <c r="F68" s="13"/>
      <c r="G68" s="13"/>
      <c r="H68" s="13"/>
      <c r="I68" s="13"/>
      <c r="J68" s="13">
        <v>1</v>
      </c>
      <c r="K68" s="13">
        <v>6000</v>
      </c>
      <c r="L68" s="13">
        <v>7140</v>
      </c>
      <c r="M68" s="13">
        <v>108</v>
      </c>
      <c r="N68" s="13">
        <v>1</v>
      </c>
      <c r="O68" s="13">
        <v>6000</v>
      </c>
      <c r="P68" s="13">
        <v>7140</v>
      </c>
      <c r="Q68" s="13">
        <v>108</v>
      </c>
    </row>
    <row r="69" spans="1:17" x14ac:dyDescent="0.35">
      <c r="A69" s="12">
        <v>66.11</v>
      </c>
      <c r="B69" s="13"/>
      <c r="C69" s="13"/>
      <c r="D69" s="13"/>
      <c r="E69" s="13"/>
      <c r="F69" s="13"/>
      <c r="G69" s="13"/>
      <c r="H69" s="13"/>
      <c r="I69" s="13"/>
      <c r="J69" s="13">
        <v>1</v>
      </c>
      <c r="K69" s="13">
        <v>6000</v>
      </c>
      <c r="L69" s="13">
        <v>7140</v>
      </c>
      <c r="M69" s="13">
        <v>108</v>
      </c>
      <c r="N69" s="13">
        <v>1</v>
      </c>
      <c r="O69" s="13">
        <v>6000</v>
      </c>
      <c r="P69" s="13">
        <v>7140</v>
      </c>
      <c r="Q69" s="13">
        <v>108</v>
      </c>
    </row>
    <row r="70" spans="1:17" x14ac:dyDescent="0.35">
      <c r="A70" s="11" t="s">
        <v>3505</v>
      </c>
      <c r="B70" s="13"/>
      <c r="C70" s="13"/>
      <c r="D70" s="13"/>
      <c r="E70" s="13"/>
      <c r="F70" s="13"/>
      <c r="G70" s="13"/>
      <c r="H70" s="13"/>
      <c r="I70" s="13"/>
      <c r="J70" s="13">
        <v>1</v>
      </c>
      <c r="K70" s="13">
        <v>3000</v>
      </c>
      <c r="L70" s="13">
        <v>3045</v>
      </c>
      <c r="M70" s="13">
        <v>29</v>
      </c>
      <c r="N70" s="13">
        <v>1</v>
      </c>
      <c r="O70" s="13">
        <v>3000</v>
      </c>
      <c r="P70" s="13">
        <v>3045</v>
      </c>
      <c r="Q70" s="13">
        <v>29</v>
      </c>
    </row>
    <row r="71" spans="1:17" x14ac:dyDescent="0.35">
      <c r="A71" s="12">
        <v>105</v>
      </c>
      <c r="B71" s="13"/>
      <c r="C71" s="13"/>
      <c r="D71" s="13"/>
      <c r="E71" s="13"/>
      <c r="F71" s="13"/>
      <c r="G71" s="13"/>
      <c r="H71" s="13"/>
      <c r="I71" s="13"/>
      <c r="J71" s="13">
        <v>1</v>
      </c>
      <c r="K71" s="13">
        <v>3000</v>
      </c>
      <c r="L71" s="13">
        <v>3045</v>
      </c>
      <c r="M71" s="13">
        <v>29</v>
      </c>
      <c r="N71" s="13">
        <v>1</v>
      </c>
      <c r="O71" s="13">
        <v>3000</v>
      </c>
      <c r="P71" s="13">
        <v>3045</v>
      </c>
      <c r="Q71" s="13">
        <v>29</v>
      </c>
    </row>
    <row r="72" spans="1:17" x14ac:dyDescent="0.35">
      <c r="A72" s="11" t="s">
        <v>524</v>
      </c>
      <c r="B72" s="13"/>
      <c r="C72" s="13"/>
      <c r="D72" s="13"/>
      <c r="E72" s="13"/>
      <c r="F72" s="13"/>
      <c r="G72" s="13"/>
      <c r="H72" s="13"/>
      <c r="I72" s="13"/>
      <c r="J72" s="13">
        <v>1</v>
      </c>
      <c r="K72" s="13">
        <v>5000</v>
      </c>
      <c r="L72" s="13">
        <v>6030</v>
      </c>
      <c r="M72" s="13">
        <v>84</v>
      </c>
      <c r="N72" s="13">
        <v>1</v>
      </c>
      <c r="O72" s="13">
        <v>5000</v>
      </c>
      <c r="P72" s="13">
        <v>6030</v>
      </c>
      <c r="Q72" s="13">
        <v>84</v>
      </c>
    </row>
    <row r="73" spans="1:17" x14ac:dyDescent="0.35">
      <c r="A73" s="12">
        <v>71.790000000000006</v>
      </c>
      <c r="B73" s="13"/>
      <c r="C73" s="13"/>
      <c r="D73" s="13"/>
      <c r="E73" s="13"/>
      <c r="F73" s="13"/>
      <c r="G73" s="13"/>
      <c r="H73" s="13"/>
      <c r="I73" s="13"/>
      <c r="J73" s="13">
        <v>1</v>
      </c>
      <c r="K73" s="13">
        <v>5000</v>
      </c>
      <c r="L73" s="13">
        <v>6030</v>
      </c>
      <c r="M73" s="13">
        <v>84</v>
      </c>
      <c r="N73" s="13">
        <v>1</v>
      </c>
      <c r="O73" s="13">
        <v>5000</v>
      </c>
      <c r="P73" s="13">
        <v>6030</v>
      </c>
      <c r="Q73" s="13">
        <v>84</v>
      </c>
    </row>
    <row r="74" spans="1:17" x14ac:dyDescent="0.35">
      <c r="A74" s="11" t="s">
        <v>540</v>
      </c>
      <c r="B74" s="13"/>
      <c r="C74" s="13"/>
      <c r="D74" s="13"/>
      <c r="E74" s="13"/>
      <c r="F74" s="13"/>
      <c r="G74" s="13"/>
      <c r="H74" s="13"/>
      <c r="I74" s="13"/>
      <c r="J74" s="13">
        <v>1</v>
      </c>
      <c r="K74" s="13">
        <v>500</v>
      </c>
      <c r="L74" s="13">
        <v>503.22</v>
      </c>
      <c r="M74" s="13">
        <v>20</v>
      </c>
      <c r="N74" s="13">
        <v>1</v>
      </c>
      <c r="O74" s="13">
        <v>500</v>
      </c>
      <c r="P74" s="13">
        <v>503.22</v>
      </c>
      <c r="Q74" s="13">
        <v>20</v>
      </c>
    </row>
    <row r="75" spans="1:17" x14ac:dyDescent="0.35">
      <c r="A75" s="12">
        <v>25.16</v>
      </c>
      <c r="B75" s="13"/>
      <c r="C75" s="13"/>
      <c r="D75" s="13"/>
      <c r="E75" s="13"/>
      <c r="F75" s="13"/>
      <c r="G75" s="13"/>
      <c r="H75" s="13"/>
      <c r="I75" s="13"/>
      <c r="J75" s="13">
        <v>1</v>
      </c>
      <c r="K75" s="13">
        <v>500</v>
      </c>
      <c r="L75" s="13">
        <v>503.22</v>
      </c>
      <c r="M75" s="13">
        <v>20</v>
      </c>
      <c r="N75" s="13">
        <v>1</v>
      </c>
      <c r="O75" s="13">
        <v>500</v>
      </c>
      <c r="P75" s="13">
        <v>503.22</v>
      </c>
      <c r="Q75" s="13">
        <v>20</v>
      </c>
    </row>
    <row r="76" spans="1:17" x14ac:dyDescent="0.35">
      <c r="A76" s="11" t="s">
        <v>2908</v>
      </c>
      <c r="B76" s="13">
        <v>1</v>
      </c>
      <c r="C76" s="13">
        <v>9600</v>
      </c>
      <c r="D76" s="13">
        <v>264</v>
      </c>
      <c r="E76" s="13">
        <v>5</v>
      </c>
      <c r="F76" s="13"/>
      <c r="G76" s="13"/>
      <c r="H76" s="13"/>
      <c r="I76" s="13"/>
      <c r="J76" s="13"/>
      <c r="K76" s="13"/>
      <c r="L76" s="13"/>
      <c r="M76" s="13"/>
      <c r="N76" s="13">
        <v>1</v>
      </c>
      <c r="O76" s="13">
        <v>9600</v>
      </c>
      <c r="P76" s="13">
        <v>264</v>
      </c>
      <c r="Q76" s="13">
        <v>5</v>
      </c>
    </row>
    <row r="77" spans="1:17" x14ac:dyDescent="0.35">
      <c r="A77" s="12">
        <v>52.8</v>
      </c>
      <c r="B77" s="13">
        <v>1</v>
      </c>
      <c r="C77" s="13">
        <v>9600</v>
      </c>
      <c r="D77" s="13">
        <v>264</v>
      </c>
      <c r="E77" s="13">
        <v>5</v>
      </c>
      <c r="F77" s="13"/>
      <c r="G77" s="13"/>
      <c r="H77" s="13"/>
      <c r="I77" s="13"/>
      <c r="J77" s="13"/>
      <c r="K77" s="13"/>
      <c r="L77" s="13"/>
      <c r="M77" s="13"/>
      <c r="N77" s="13">
        <v>1</v>
      </c>
      <c r="O77" s="13">
        <v>9600</v>
      </c>
      <c r="P77" s="13">
        <v>264</v>
      </c>
      <c r="Q77" s="13">
        <v>5</v>
      </c>
    </row>
    <row r="78" spans="1:17" x14ac:dyDescent="0.35">
      <c r="A78" s="11" t="s">
        <v>3853</v>
      </c>
      <c r="B78" s="13">
        <v>1</v>
      </c>
      <c r="C78" s="13">
        <v>5000</v>
      </c>
      <c r="D78" s="13">
        <v>1</v>
      </c>
      <c r="E78" s="13">
        <v>1</v>
      </c>
      <c r="F78" s="13"/>
      <c r="G78" s="13"/>
      <c r="H78" s="13"/>
      <c r="I78" s="13"/>
      <c r="J78" s="13"/>
      <c r="K78" s="13"/>
      <c r="L78" s="13"/>
      <c r="M78" s="13"/>
      <c r="N78" s="13">
        <v>1</v>
      </c>
      <c r="O78" s="13">
        <v>5000</v>
      </c>
      <c r="P78" s="13">
        <v>1</v>
      </c>
      <c r="Q78" s="13">
        <v>1</v>
      </c>
    </row>
    <row r="79" spans="1:17" x14ac:dyDescent="0.35">
      <c r="A79" s="12">
        <v>1</v>
      </c>
      <c r="B79" s="13">
        <v>1</v>
      </c>
      <c r="C79" s="13">
        <v>5000</v>
      </c>
      <c r="D79" s="13">
        <v>1</v>
      </c>
      <c r="E79" s="13">
        <v>1</v>
      </c>
      <c r="F79" s="13"/>
      <c r="G79" s="13"/>
      <c r="H79" s="13"/>
      <c r="I79" s="13"/>
      <c r="J79" s="13"/>
      <c r="K79" s="13"/>
      <c r="L79" s="13"/>
      <c r="M79" s="13"/>
      <c r="N79" s="13">
        <v>1</v>
      </c>
      <c r="O79" s="13">
        <v>5000</v>
      </c>
      <c r="P79" s="13">
        <v>1</v>
      </c>
      <c r="Q79" s="13">
        <v>1</v>
      </c>
    </row>
    <row r="80" spans="1:17" x14ac:dyDescent="0.35">
      <c r="A80" s="11" t="s">
        <v>3679</v>
      </c>
      <c r="B80" s="13"/>
      <c r="C80" s="13"/>
      <c r="D80" s="13"/>
      <c r="E80" s="13"/>
      <c r="F80" s="13"/>
      <c r="G80" s="13"/>
      <c r="H80" s="13"/>
      <c r="I80" s="13"/>
      <c r="J80" s="13">
        <v>1</v>
      </c>
      <c r="K80" s="13">
        <v>3000</v>
      </c>
      <c r="L80" s="13">
        <v>4176</v>
      </c>
      <c r="M80" s="13">
        <v>67</v>
      </c>
      <c r="N80" s="13">
        <v>1</v>
      </c>
      <c r="O80" s="13">
        <v>3000</v>
      </c>
      <c r="P80" s="13">
        <v>4176</v>
      </c>
      <c r="Q80" s="13">
        <v>67</v>
      </c>
    </row>
    <row r="81" spans="1:17" x14ac:dyDescent="0.35">
      <c r="A81" s="12">
        <v>62.33</v>
      </c>
      <c r="B81" s="13"/>
      <c r="C81" s="13"/>
      <c r="D81" s="13"/>
      <c r="E81" s="13"/>
      <c r="F81" s="13"/>
      <c r="G81" s="13"/>
      <c r="H81" s="13"/>
      <c r="I81" s="13"/>
      <c r="J81" s="13">
        <v>1</v>
      </c>
      <c r="K81" s="13">
        <v>3000</v>
      </c>
      <c r="L81" s="13">
        <v>4176</v>
      </c>
      <c r="M81" s="13">
        <v>67</v>
      </c>
      <c r="N81" s="13">
        <v>1</v>
      </c>
      <c r="O81" s="13">
        <v>3000</v>
      </c>
      <c r="P81" s="13">
        <v>4176</v>
      </c>
      <c r="Q81" s="13">
        <v>67</v>
      </c>
    </row>
    <row r="82" spans="1:17" x14ac:dyDescent="0.35">
      <c r="A82" s="11" t="s">
        <v>3454</v>
      </c>
      <c r="B82" s="13"/>
      <c r="C82" s="13"/>
      <c r="D82" s="13"/>
      <c r="E82" s="13"/>
      <c r="F82" s="13"/>
      <c r="G82" s="13"/>
      <c r="H82" s="13"/>
      <c r="I82" s="13"/>
      <c r="J82" s="13">
        <v>1</v>
      </c>
      <c r="K82" s="13">
        <v>10000</v>
      </c>
      <c r="L82" s="13">
        <v>10065</v>
      </c>
      <c r="M82" s="13">
        <v>69</v>
      </c>
      <c r="N82" s="13">
        <v>1</v>
      </c>
      <c r="O82" s="13">
        <v>10000</v>
      </c>
      <c r="P82" s="13">
        <v>10065</v>
      </c>
      <c r="Q82" s="13">
        <v>69</v>
      </c>
    </row>
    <row r="83" spans="1:17" x14ac:dyDescent="0.35">
      <c r="A83" s="12">
        <v>145.87</v>
      </c>
      <c r="B83" s="13"/>
      <c r="C83" s="13"/>
      <c r="D83" s="13"/>
      <c r="E83" s="13"/>
      <c r="F83" s="13"/>
      <c r="G83" s="13"/>
      <c r="H83" s="13"/>
      <c r="I83" s="13"/>
      <c r="J83" s="13">
        <v>1</v>
      </c>
      <c r="K83" s="13">
        <v>10000</v>
      </c>
      <c r="L83" s="13">
        <v>10065</v>
      </c>
      <c r="M83" s="13">
        <v>69</v>
      </c>
      <c r="N83" s="13">
        <v>1</v>
      </c>
      <c r="O83" s="13">
        <v>10000</v>
      </c>
      <c r="P83" s="13">
        <v>10065</v>
      </c>
      <c r="Q83" s="13">
        <v>69</v>
      </c>
    </row>
    <row r="84" spans="1:17" x14ac:dyDescent="0.35">
      <c r="A84" s="11" t="s">
        <v>3265</v>
      </c>
      <c r="B84" s="13"/>
      <c r="C84" s="13"/>
      <c r="D84" s="13"/>
      <c r="E84" s="13"/>
      <c r="F84" s="13"/>
      <c r="G84" s="13"/>
      <c r="H84" s="13"/>
      <c r="I84" s="13"/>
      <c r="J84" s="13">
        <v>1</v>
      </c>
      <c r="K84" s="13">
        <v>2700</v>
      </c>
      <c r="L84" s="13">
        <v>4428</v>
      </c>
      <c r="M84" s="13">
        <v>63</v>
      </c>
      <c r="N84" s="13">
        <v>1</v>
      </c>
      <c r="O84" s="13">
        <v>2700</v>
      </c>
      <c r="P84" s="13">
        <v>4428</v>
      </c>
      <c r="Q84" s="13">
        <v>63</v>
      </c>
    </row>
    <row r="85" spans="1:17" x14ac:dyDescent="0.35">
      <c r="A85" s="12">
        <v>70.290000000000006</v>
      </c>
      <c r="B85" s="13"/>
      <c r="C85" s="13"/>
      <c r="D85" s="13"/>
      <c r="E85" s="13"/>
      <c r="F85" s="13"/>
      <c r="G85" s="13"/>
      <c r="H85" s="13"/>
      <c r="I85" s="13"/>
      <c r="J85" s="13">
        <v>1</v>
      </c>
      <c r="K85" s="13">
        <v>2700</v>
      </c>
      <c r="L85" s="13">
        <v>4428</v>
      </c>
      <c r="M85" s="13">
        <v>63</v>
      </c>
      <c r="N85" s="13">
        <v>1</v>
      </c>
      <c r="O85" s="13">
        <v>2700</v>
      </c>
      <c r="P85" s="13">
        <v>4428</v>
      </c>
      <c r="Q85" s="13">
        <v>63</v>
      </c>
    </row>
    <row r="86" spans="1:17" x14ac:dyDescent="0.35">
      <c r="A86" s="11" t="s">
        <v>3230</v>
      </c>
      <c r="B86" s="13"/>
      <c r="C86" s="13"/>
      <c r="D86" s="13"/>
      <c r="E86" s="13"/>
      <c r="F86" s="13"/>
      <c r="G86" s="13"/>
      <c r="H86" s="13"/>
      <c r="I86" s="13"/>
      <c r="J86" s="13">
        <v>1</v>
      </c>
      <c r="K86" s="13">
        <v>2600</v>
      </c>
      <c r="L86" s="13">
        <v>2857</v>
      </c>
      <c r="M86" s="13">
        <v>37</v>
      </c>
      <c r="N86" s="13">
        <v>1</v>
      </c>
      <c r="O86" s="13">
        <v>2600</v>
      </c>
      <c r="P86" s="13">
        <v>2857</v>
      </c>
      <c r="Q86" s="13">
        <v>37</v>
      </c>
    </row>
    <row r="87" spans="1:17" x14ac:dyDescent="0.35">
      <c r="A87" s="12">
        <v>77.22</v>
      </c>
      <c r="B87" s="13"/>
      <c r="C87" s="13"/>
      <c r="D87" s="13"/>
      <c r="E87" s="13"/>
      <c r="F87" s="13"/>
      <c r="G87" s="13"/>
      <c r="H87" s="13"/>
      <c r="I87" s="13"/>
      <c r="J87" s="13">
        <v>1</v>
      </c>
      <c r="K87" s="13">
        <v>2600</v>
      </c>
      <c r="L87" s="13">
        <v>2857</v>
      </c>
      <c r="M87" s="13">
        <v>37</v>
      </c>
      <c r="N87" s="13">
        <v>1</v>
      </c>
      <c r="O87" s="13">
        <v>2600</v>
      </c>
      <c r="P87" s="13">
        <v>2857</v>
      </c>
      <c r="Q87" s="13">
        <v>37</v>
      </c>
    </row>
    <row r="88" spans="1:17" x14ac:dyDescent="0.35">
      <c r="A88" s="11" t="s">
        <v>2878</v>
      </c>
      <c r="B88" s="13">
        <v>1</v>
      </c>
      <c r="C88" s="13">
        <v>3000</v>
      </c>
      <c r="D88" s="13">
        <v>63</v>
      </c>
      <c r="E88" s="13">
        <v>4</v>
      </c>
      <c r="F88" s="13"/>
      <c r="G88" s="13"/>
      <c r="H88" s="13"/>
      <c r="I88" s="13"/>
      <c r="J88" s="13"/>
      <c r="K88" s="13"/>
      <c r="L88" s="13"/>
      <c r="M88" s="13"/>
      <c r="N88" s="13">
        <v>1</v>
      </c>
      <c r="O88" s="13">
        <v>3000</v>
      </c>
      <c r="P88" s="13">
        <v>63</v>
      </c>
      <c r="Q88" s="13">
        <v>4</v>
      </c>
    </row>
    <row r="89" spans="1:17" x14ac:dyDescent="0.35">
      <c r="A89" s="12">
        <v>15.75</v>
      </c>
      <c r="B89" s="13">
        <v>1</v>
      </c>
      <c r="C89" s="13">
        <v>3000</v>
      </c>
      <c r="D89" s="13">
        <v>63</v>
      </c>
      <c r="E89" s="13">
        <v>4</v>
      </c>
      <c r="F89" s="13"/>
      <c r="G89" s="13"/>
      <c r="H89" s="13"/>
      <c r="I89" s="13"/>
      <c r="J89" s="13"/>
      <c r="K89" s="13"/>
      <c r="L89" s="13"/>
      <c r="M89" s="13"/>
      <c r="N89" s="13">
        <v>1</v>
      </c>
      <c r="O89" s="13">
        <v>3000</v>
      </c>
      <c r="P89" s="13">
        <v>63</v>
      </c>
      <c r="Q89" s="13">
        <v>4</v>
      </c>
    </row>
    <row r="90" spans="1:17" x14ac:dyDescent="0.35">
      <c r="A90" s="11" t="s">
        <v>3391</v>
      </c>
      <c r="B90" s="13"/>
      <c r="C90" s="13"/>
      <c r="D90" s="13"/>
      <c r="E90" s="13"/>
      <c r="F90" s="13"/>
      <c r="G90" s="13"/>
      <c r="H90" s="13"/>
      <c r="I90" s="13"/>
      <c r="J90" s="13">
        <v>1</v>
      </c>
      <c r="K90" s="13">
        <v>500</v>
      </c>
      <c r="L90" s="13">
        <v>500</v>
      </c>
      <c r="M90" s="13">
        <v>12</v>
      </c>
      <c r="N90" s="13">
        <v>1</v>
      </c>
      <c r="O90" s="13">
        <v>500</v>
      </c>
      <c r="P90" s="13">
        <v>500</v>
      </c>
      <c r="Q90" s="13">
        <v>12</v>
      </c>
    </row>
    <row r="91" spans="1:17" x14ac:dyDescent="0.35">
      <c r="A91" s="12">
        <v>41.67</v>
      </c>
      <c r="B91" s="13"/>
      <c r="C91" s="13"/>
      <c r="D91" s="13"/>
      <c r="E91" s="13"/>
      <c r="F91" s="13"/>
      <c r="G91" s="13"/>
      <c r="H91" s="13"/>
      <c r="I91" s="13"/>
      <c r="J91" s="13">
        <v>1</v>
      </c>
      <c r="K91" s="13">
        <v>500</v>
      </c>
      <c r="L91" s="13">
        <v>500</v>
      </c>
      <c r="M91" s="13">
        <v>12</v>
      </c>
      <c r="N91" s="13">
        <v>1</v>
      </c>
      <c r="O91" s="13">
        <v>500</v>
      </c>
      <c r="P91" s="13">
        <v>500</v>
      </c>
      <c r="Q91" s="13">
        <v>12</v>
      </c>
    </row>
    <row r="92" spans="1:17" x14ac:dyDescent="0.35">
      <c r="A92" s="11" t="s">
        <v>2849</v>
      </c>
      <c r="B92" s="13">
        <v>1</v>
      </c>
      <c r="C92" s="13">
        <v>500</v>
      </c>
      <c r="D92" s="13">
        <v>5</v>
      </c>
      <c r="E92" s="13">
        <v>1</v>
      </c>
      <c r="F92" s="13"/>
      <c r="G92" s="13"/>
      <c r="H92" s="13"/>
      <c r="I92" s="13"/>
      <c r="J92" s="13"/>
      <c r="K92" s="13"/>
      <c r="L92" s="13"/>
      <c r="M92" s="13"/>
      <c r="N92" s="13">
        <v>1</v>
      </c>
      <c r="O92" s="13">
        <v>500</v>
      </c>
      <c r="P92" s="13">
        <v>5</v>
      </c>
      <c r="Q92" s="13">
        <v>1</v>
      </c>
    </row>
    <row r="93" spans="1:17" x14ac:dyDescent="0.35">
      <c r="A93" s="12">
        <v>5</v>
      </c>
      <c r="B93" s="13">
        <v>1</v>
      </c>
      <c r="C93" s="13">
        <v>500</v>
      </c>
      <c r="D93" s="13">
        <v>5</v>
      </c>
      <c r="E93" s="13">
        <v>1</v>
      </c>
      <c r="F93" s="13"/>
      <c r="G93" s="13"/>
      <c r="H93" s="13"/>
      <c r="I93" s="13"/>
      <c r="J93" s="13"/>
      <c r="K93" s="13"/>
      <c r="L93" s="13"/>
      <c r="M93" s="13"/>
      <c r="N93" s="13">
        <v>1</v>
      </c>
      <c r="O93" s="13">
        <v>500</v>
      </c>
      <c r="P93" s="13">
        <v>5</v>
      </c>
      <c r="Q93" s="13">
        <v>1</v>
      </c>
    </row>
    <row r="94" spans="1:17" x14ac:dyDescent="0.35">
      <c r="A94" s="11" t="s">
        <v>3321</v>
      </c>
      <c r="B94" s="13"/>
      <c r="C94" s="13"/>
      <c r="D94" s="13"/>
      <c r="E94" s="13"/>
      <c r="F94" s="13"/>
      <c r="G94" s="13"/>
      <c r="H94" s="13"/>
      <c r="I94" s="13"/>
      <c r="J94" s="13">
        <v>1</v>
      </c>
      <c r="K94" s="13">
        <v>500</v>
      </c>
      <c r="L94" s="13">
        <v>537</v>
      </c>
      <c r="M94" s="13">
        <v>15</v>
      </c>
      <c r="N94" s="13">
        <v>1</v>
      </c>
      <c r="O94" s="13">
        <v>500</v>
      </c>
      <c r="P94" s="13">
        <v>537</v>
      </c>
      <c r="Q94" s="13">
        <v>15</v>
      </c>
    </row>
    <row r="95" spans="1:17" x14ac:dyDescent="0.35">
      <c r="A95" s="12">
        <v>35.799999999999997</v>
      </c>
      <c r="B95" s="13"/>
      <c r="C95" s="13"/>
      <c r="D95" s="13"/>
      <c r="E95" s="13"/>
      <c r="F95" s="13"/>
      <c r="G95" s="13"/>
      <c r="H95" s="13"/>
      <c r="I95" s="13"/>
      <c r="J95" s="13">
        <v>1</v>
      </c>
      <c r="K95" s="13">
        <v>500</v>
      </c>
      <c r="L95" s="13">
        <v>537</v>
      </c>
      <c r="M95" s="13">
        <v>15</v>
      </c>
      <c r="N95" s="13">
        <v>1</v>
      </c>
      <c r="O95" s="13">
        <v>500</v>
      </c>
      <c r="P95" s="13">
        <v>537</v>
      </c>
      <c r="Q95" s="13">
        <v>15</v>
      </c>
    </row>
    <row r="96" spans="1:17" x14ac:dyDescent="0.35">
      <c r="A96" s="11" t="s">
        <v>3806</v>
      </c>
      <c r="B96" s="13"/>
      <c r="C96" s="13"/>
      <c r="D96" s="13"/>
      <c r="E96" s="13"/>
      <c r="F96" s="13"/>
      <c r="G96" s="13"/>
      <c r="H96" s="13"/>
      <c r="I96" s="13"/>
      <c r="J96" s="13">
        <v>1</v>
      </c>
      <c r="K96" s="13">
        <v>2000</v>
      </c>
      <c r="L96" s="13">
        <v>2025</v>
      </c>
      <c r="M96" s="13">
        <v>38</v>
      </c>
      <c r="N96" s="13">
        <v>1</v>
      </c>
      <c r="O96" s="13">
        <v>2000</v>
      </c>
      <c r="P96" s="13">
        <v>2025</v>
      </c>
      <c r="Q96" s="13">
        <v>38</v>
      </c>
    </row>
    <row r="97" spans="1:17" x14ac:dyDescent="0.35">
      <c r="A97" s="12">
        <v>53.29</v>
      </c>
      <c r="B97" s="13"/>
      <c r="C97" s="13"/>
      <c r="D97" s="13"/>
      <c r="E97" s="13"/>
      <c r="F97" s="13"/>
      <c r="G97" s="13"/>
      <c r="H97" s="13"/>
      <c r="I97" s="13"/>
      <c r="J97" s="13">
        <v>1</v>
      </c>
      <c r="K97" s="13">
        <v>2000</v>
      </c>
      <c r="L97" s="13">
        <v>2025</v>
      </c>
      <c r="M97" s="13">
        <v>38</v>
      </c>
      <c r="N97" s="13">
        <v>1</v>
      </c>
      <c r="O97" s="13">
        <v>2000</v>
      </c>
      <c r="P97" s="13">
        <v>2025</v>
      </c>
      <c r="Q97" s="13">
        <v>38</v>
      </c>
    </row>
    <row r="98" spans="1:17" x14ac:dyDescent="0.35">
      <c r="A98" s="11" t="s">
        <v>3550</v>
      </c>
      <c r="B98" s="13"/>
      <c r="C98" s="13"/>
      <c r="D98" s="13"/>
      <c r="E98" s="13"/>
      <c r="F98" s="13"/>
      <c r="G98" s="13"/>
      <c r="H98" s="13"/>
      <c r="I98" s="13"/>
      <c r="J98" s="13">
        <v>1</v>
      </c>
      <c r="K98" s="13">
        <v>1500</v>
      </c>
      <c r="L98" s="13">
        <v>1527.5</v>
      </c>
      <c r="M98" s="13">
        <v>25</v>
      </c>
      <c r="N98" s="13">
        <v>1</v>
      </c>
      <c r="O98" s="13">
        <v>1500</v>
      </c>
      <c r="P98" s="13">
        <v>1527.5</v>
      </c>
      <c r="Q98" s="13">
        <v>25</v>
      </c>
    </row>
    <row r="99" spans="1:17" x14ac:dyDescent="0.35">
      <c r="A99" s="12">
        <v>61.1</v>
      </c>
      <c r="B99" s="13"/>
      <c r="C99" s="13"/>
      <c r="D99" s="13"/>
      <c r="E99" s="13"/>
      <c r="F99" s="13"/>
      <c r="G99" s="13"/>
      <c r="H99" s="13"/>
      <c r="I99" s="13"/>
      <c r="J99" s="13">
        <v>1</v>
      </c>
      <c r="K99" s="13">
        <v>1500</v>
      </c>
      <c r="L99" s="13">
        <v>1527.5</v>
      </c>
      <c r="M99" s="13">
        <v>25</v>
      </c>
      <c r="N99" s="13">
        <v>1</v>
      </c>
      <c r="O99" s="13">
        <v>1500</v>
      </c>
      <c r="P99" s="13">
        <v>1527.5</v>
      </c>
      <c r="Q99" s="13">
        <v>25</v>
      </c>
    </row>
    <row r="100" spans="1:17" x14ac:dyDescent="0.35">
      <c r="A100" s="11" t="s">
        <v>3545</v>
      </c>
      <c r="B100" s="13"/>
      <c r="C100" s="13"/>
      <c r="D100" s="13"/>
      <c r="E100" s="13"/>
      <c r="F100" s="13"/>
      <c r="G100" s="13"/>
      <c r="H100" s="13"/>
      <c r="I100" s="13"/>
      <c r="J100" s="13">
        <v>1</v>
      </c>
      <c r="K100" s="13">
        <v>1100</v>
      </c>
      <c r="L100" s="13">
        <v>1125</v>
      </c>
      <c r="M100" s="13">
        <v>19</v>
      </c>
      <c r="N100" s="13">
        <v>1</v>
      </c>
      <c r="O100" s="13">
        <v>1100</v>
      </c>
      <c r="P100" s="13">
        <v>1125</v>
      </c>
      <c r="Q100" s="13">
        <v>19</v>
      </c>
    </row>
    <row r="101" spans="1:17" x14ac:dyDescent="0.35">
      <c r="A101" s="12">
        <v>59.21</v>
      </c>
      <c r="B101" s="13"/>
      <c r="C101" s="13"/>
      <c r="D101" s="13"/>
      <c r="E101" s="13"/>
      <c r="F101" s="13"/>
      <c r="G101" s="13"/>
      <c r="H101" s="13"/>
      <c r="I101" s="13"/>
      <c r="J101" s="13">
        <v>1</v>
      </c>
      <c r="K101" s="13">
        <v>1100</v>
      </c>
      <c r="L101" s="13">
        <v>1125</v>
      </c>
      <c r="M101" s="13">
        <v>19</v>
      </c>
      <c r="N101" s="13">
        <v>1</v>
      </c>
      <c r="O101" s="13">
        <v>1100</v>
      </c>
      <c r="P101" s="13">
        <v>1125</v>
      </c>
      <c r="Q101" s="13">
        <v>19</v>
      </c>
    </row>
    <row r="102" spans="1:17" x14ac:dyDescent="0.35">
      <c r="A102" s="11" t="s">
        <v>3489</v>
      </c>
      <c r="B102" s="13"/>
      <c r="C102" s="13"/>
      <c r="D102" s="13"/>
      <c r="E102" s="13"/>
      <c r="F102" s="13"/>
      <c r="G102" s="13"/>
      <c r="H102" s="13"/>
      <c r="I102" s="13"/>
      <c r="J102" s="13">
        <v>1</v>
      </c>
      <c r="K102" s="13">
        <v>1000</v>
      </c>
      <c r="L102" s="13">
        <v>1275</v>
      </c>
      <c r="M102" s="13">
        <v>27</v>
      </c>
      <c r="N102" s="13">
        <v>1</v>
      </c>
      <c r="O102" s="13">
        <v>1000</v>
      </c>
      <c r="P102" s="13">
        <v>1275</v>
      </c>
      <c r="Q102" s="13">
        <v>27</v>
      </c>
    </row>
    <row r="103" spans="1:17" x14ac:dyDescent="0.35">
      <c r="A103" s="12">
        <v>47.22</v>
      </c>
      <c r="B103" s="13"/>
      <c r="C103" s="13"/>
      <c r="D103" s="13"/>
      <c r="E103" s="13"/>
      <c r="F103" s="13"/>
      <c r="G103" s="13"/>
      <c r="H103" s="13"/>
      <c r="I103" s="13"/>
      <c r="J103" s="13">
        <v>1</v>
      </c>
      <c r="K103" s="13">
        <v>1000</v>
      </c>
      <c r="L103" s="13">
        <v>1275</v>
      </c>
      <c r="M103" s="13">
        <v>27</v>
      </c>
      <c r="N103" s="13">
        <v>1</v>
      </c>
      <c r="O103" s="13">
        <v>1000</v>
      </c>
      <c r="P103" s="13">
        <v>1275</v>
      </c>
      <c r="Q103" s="13">
        <v>27</v>
      </c>
    </row>
    <row r="104" spans="1:17" x14ac:dyDescent="0.35">
      <c r="A104" s="11" t="s">
        <v>4029</v>
      </c>
      <c r="B104" s="13">
        <v>1</v>
      </c>
      <c r="C104" s="13">
        <v>23900</v>
      </c>
      <c r="D104" s="13">
        <v>6141.99</v>
      </c>
      <c r="E104" s="13">
        <v>94</v>
      </c>
      <c r="F104" s="13"/>
      <c r="G104" s="13"/>
      <c r="H104" s="13"/>
      <c r="I104" s="13"/>
      <c r="J104" s="13"/>
      <c r="K104" s="13"/>
      <c r="L104" s="13"/>
      <c r="M104" s="13"/>
      <c r="N104" s="13">
        <v>1</v>
      </c>
      <c r="O104" s="13">
        <v>23900</v>
      </c>
      <c r="P104" s="13">
        <v>6141.99</v>
      </c>
      <c r="Q104" s="13">
        <v>94</v>
      </c>
    </row>
    <row r="105" spans="1:17" x14ac:dyDescent="0.35">
      <c r="A105" s="12">
        <v>65.34</v>
      </c>
      <c r="B105" s="13">
        <v>1</v>
      </c>
      <c r="C105" s="13">
        <v>23900</v>
      </c>
      <c r="D105" s="13">
        <v>6141.99</v>
      </c>
      <c r="E105" s="13">
        <v>94</v>
      </c>
      <c r="F105" s="13"/>
      <c r="G105" s="13"/>
      <c r="H105" s="13"/>
      <c r="I105" s="13"/>
      <c r="J105" s="13"/>
      <c r="K105" s="13"/>
      <c r="L105" s="13"/>
      <c r="M105" s="13"/>
      <c r="N105" s="13">
        <v>1</v>
      </c>
      <c r="O105" s="13">
        <v>23900</v>
      </c>
      <c r="P105" s="13">
        <v>6141.99</v>
      </c>
      <c r="Q105" s="13">
        <v>94</v>
      </c>
    </row>
    <row r="106" spans="1:17" x14ac:dyDescent="0.35">
      <c r="A106" s="11" t="s">
        <v>4032</v>
      </c>
      <c r="B106" s="13">
        <v>1</v>
      </c>
      <c r="C106" s="13">
        <v>6000</v>
      </c>
      <c r="D106" s="13">
        <v>2823</v>
      </c>
      <c r="E106" s="13">
        <v>17</v>
      </c>
      <c r="F106" s="13"/>
      <c r="G106" s="13"/>
      <c r="H106" s="13"/>
      <c r="I106" s="13"/>
      <c r="J106" s="13"/>
      <c r="K106" s="13"/>
      <c r="L106" s="13"/>
      <c r="M106" s="13"/>
      <c r="N106" s="13">
        <v>1</v>
      </c>
      <c r="O106" s="13">
        <v>6000</v>
      </c>
      <c r="P106" s="13">
        <v>2823</v>
      </c>
      <c r="Q106" s="13">
        <v>17</v>
      </c>
    </row>
    <row r="107" spans="1:17" x14ac:dyDescent="0.35">
      <c r="A107" s="12">
        <v>166.06</v>
      </c>
      <c r="B107" s="13">
        <v>1</v>
      </c>
      <c r="C107" s="13">
        <v>6000</v>
      </c>
      <c r="D107" s="13">
        <v>2823</v>
      </c>
      <c r="E107" s="13">
        <v>17</v>
      </c>
      <c r="F107" s="13"/>
      <c r="G107" s="13"/>
      <c r="H107" s="13"/>
      <c r="I107" s="13"/>
      <c r="J107" s="13"/>
      <c r="K107" s="13"/>
      <c r="L107" s="13"/>
      <c r="M107" s="13"/>
      <c r="N107" s="13">
        <v>1</v>
      </c>
      <c r="O107" s="13">
        <v>6000</v>
      </c>
      <c r="P107" s="13">
        <v>2823</v>
      </c>
      <c r="Q107" s="13">
        <v>17</v>
      </c>
    </row>
    <row r="108" spans="1:17" x14ac:dyDescent="0.35">
      <c r="A108" s="11" t="s">
        <v>3328</v>
      </c>
      <c r="B108" s="13"/>
      <c r="C108" s="13"/>
      <c r="D108" s="13"/>
      <c r="E108" s="13"/>
      <c r="F108" s="13"/>
      <c r="G108" s="13"/>
      <c r="H108" s="13"/>
      <c r="I108" s="13"/>
      <c r="J108" s="13">
        <v>1</v>
      </c>
      <c r="K108" s="13">
        <v>1800</v>
      </c>
      <c r="L108" s="13">
        <v>2635</v>
      </c>
      <c r="M108" s="13">
        <v>9</v>
      </c>
      <c r="N108" s="13">
        <v>1</v>
      </c>
      <c r="O108" s="13">
        <v>1800</v>
      </c>
      <c r="P108" s="13">
        <v>2635</v>
      </c>
      <c r="Q108" s="13">
        <v>9</v>
      </c>
    </row>
    <row r="109" spans="1:17" x14ac:dyDescent="0.35">
      <c r="A109" s="12">
        <v>292.77999999999997</v>
      </c>
      <c r="B109" s="13"/>
      <c r="C109" s="13"/>
      <c r="D109" s="13"/>
      <c r="E109" s="13"/>
      <c r="F109" s="13"/>
      <c r="G109" s="13"/>
      <c r="H109" s="13"/>
      <c r="I109" s="13"/>
      <c r="J109" s="13">
        <v>1</v>
      </c>
      <c r="K109" s="13">
        <v>1800</v>
      </c>
      <c r="L109" s="13">
        <v>2635</v>
      </c>
      <c r="M109" s="13">
        <v>9</v>
      </c>
      <c r="N109" s="13">
        <v>1</v>
      </c>
      <c r="O109" s="13">
        <v>1800</v>
      </c>
      <c r="P109" s="13">
        <v>2635</v>
      </c>
      <c r="Q109" s="13">
        <v>9</v>
      </c>
    </row>
    <row r="110" spans="1:17" x14ac:dyDescent="0.35">
      <c r="A110" s="11" t="s">
        <v>4098</v>
      </c>
      <c r="B110" s="13">
        <v>1</v>
      </c>
      <c r="C110" s="13">
        <v>500</v>
      </c>
      <c r="D110" s="13">
        <v>137</v>
      </c>
      <c r="E110" s="13">
        <v>6</v>
      </c>
      <c r="F110" s="13"/>
      <c r="G110" s="13"/>
      <c r="H110" s="13"/>
      <c r="I110" s="13"/>
      <c r="J110" s="13"/>
      <c r="K110" s="13"/>
      <c r="L110" s="13"/>
      <c r="M110" s="13"/>
      <c r="N110" s="13">
        <v>1</v>
      </c>
      <c r="O110" s="13">
        <v>500</v>
      </c>
      <c r="P110" s="13">
        <v>137</v>
      </c>
      <c r="Q110" s="13">
        <v>6</v>
      </c>
    </row>
    <row r="111" spans="1:17" x14ac:dyDescent="0.35">
      <c r="A111" s="12">
        <v>22.83</v>
      </c>
      <c r="B111" s="13">
        <v>1</v>
      </c>
      <c r="C111" s="13">
        <v>500</v>
      </c>
      <c r="D111" s="13">
        <v>137</v>
      </c>
      <c r="E111" s="13">
        <v>6</v>
      </c>
      <c r="F111" s="13"/>
      <c r="G111" s="13"/>
      <c r="H111" s="13"/>
      <c r="I111" s="13"/>
      <c r="J111" s="13"/>
      <c r="K111" s="13"/>
      <c r="L111" s="13"/>
      <c r="M111" s="13"/>
      <c r="N111" s="13">
        <v>1</v>
      </c>
      <c r="O111" s="13">
        <v>500</v>
      </c>
      <c r="P111" s="13">
        <v>137</v>
      </c>
      <c r="Q111" s="13">
        <v>6</v>
      </c>
    </row>
    <row r="112" spans="1:17" x14ac:dyDescent="0.35">
      <c r="A112" s="11" t="s">
        <v>3233</v>
      </c>
      <c r="B112" s="13"/>
      <c r="C112" s="13"/>
      <c r="D112" s="13"/>
      <c r="E112" s="13"/>
      <c r="F112" s="13"/>
      <c r="G112" s="13"/>
      <c r="H112" s="13"/>
      <c r="I112" s="13"/>
      <c r="J112" s="13">
        <v>1</v>
      </c>
      <c r="K112" s="13">
        <v>5000</v>
      </c>
      <c r="L112" s="13">
        <v>5940</v>
      </c>
      <c r="M112" s="13">
        <v>61</v>
      </c>
      <c r="N112" s="13">
        <v>1</v>
      </c>
      <c r="O112" s="13">
        <v>5000</v>
      </c>
      <c r="P112" s="13">
        <v>5940</v>
      </c>
      <c r="Q112" s="13">
        <v>61</v>
      </c>
    </row>
    <row r="113" spans="1:17" x14ac:dyDescent="0.35">
      <c r="A113" s="12">
        <v>97.38</v>
      </c>
      <c r="B113" s="13"/>
      <c r="C113" s="13"/>
      <c r="D113" s="13"/>
      <c r="E113" s="13"/>
      <c r="F113" s="13"/>
      <c r="G113" s="13"/>
      <c r="H113" s="13"/>
      <c r="I113" s="13"/>
      <c r="J113" s="13">
        <v>1</v>
      </c>
      <c r="K113" s="13">
        <v>5000</v>
      </c>
      <c r="L113" s="13">
        <v>5940</v>
      </c>
      <c r="M113" s="13">
        <v>61</v>
      </c>
      <c r="N113" s="13">
        <v>1</v>
      </c>
      <c r="O113" s="13">
        <v>5000</v>
      </c>
      <c r="P113" s="13">
        <v>5940</v>
      </c>
      <c r="Q113" s="13">
        <v>61</v>
      </c>
    </row>
    <row r="114" spans="1:17" x14ac:dyDescent="0.35">
      <c r="A114" s="11" t="s">
        <v>2972</v>
      </c>
      <c r="B114" s="13"/>
      <c r="C114" s="13"/>
      <c r="D114" s="13"/>
      <c r="E114" s="13"/>
      <c r="F114" s="13"/>
      <c r="G114" s="13"/>
      <c r="H114" s="13"/>
      <c r="I114" s="13"/>
      <c r="J114" s="13">
        <v>1</v>
      </c>
      <c r="K114" s="13">
        <v>2000</v>
      </c>
      <c r="L114" s="13">
        <v>2107</v>
      </c>
      <c r="M114" s="13">
        <v>17</v>
      </c>
      <c r="N114" s="13">
        <v>1</v>
      </c>
      <c r="O114" s="13">
        <v>2000</v>
      </c>
      <c r="P114" s="13">
        <v>2107</v>
      </c>
      <c r="Q114" s="13">
        <v>17</v>
      </c>
    </row>
    <row r="115" spans="1:17" x14ac:dyDescent="0.35">
      <c r="A115" s="12">
        <v>123.94</v>
      </c>
      <c r="B115" s="13"/>
      <c r="C115" s="13"/>
      <c r="D115" s="13"/>
      <c r="E115" s="13"/>
      <c r="F115" s="13"/>
      <c r="G115" s="13"/>
      <c r="H115" s="13"/>
      <c r="I115" s="13"/>
      <c r="J115" s="13">
        <v>1</v>
      </c>
      <c r="K115" s="13">
        <v>2000</v>
      </c>
      <c r="L115" s="13">
        <v>2107</v>
      </c>
      <c r="M115" s="13">
        <v>17</v>
      </c>
      <c r="N115" s="13">
        <v>1</v>
      </c>
      <c r="O115" s="13">
        <v>2000</v>
      </c>
      <c r="P115" s="13">
        <v>2107</v>
      </c>
      <c r="Q115" s="13">
        <v>17</v>
      </c>
    </row>
    <row r="116" spans="1:17" x14ac:dyDescent="0.35">
      <c r="A116" s="11" t="s">
        <v>3132</v>
      </c>
      <c r="B116" s="13"/>
      <c r="C116" s="13"/>
      <c r="D116" s="13"/>
      <c r="E116" s="13"/>
      <c r="F116" s="13">
        <v>1</v>
      </c>
      <c r="G116" s="13">
        <v>30000</v>
      </c>
      <c r="H116" s="13">
        <v>10</v>
      </c>
      <c r="I116" s="13">
        <v>1</v>
      </c>
      <c r="J116" s="13"/>
      <c r="K116" s="13"/>
      <c r="L116" s="13"/>
      <c r="M116" s="13"/>
      <c r="N116" s="13">
        <v>1</v>
      </c>
      <c r="O116" s="13">
        <v>30000</v>
      </c>
      <c r="P116" s="13">
        <v>10</v>
      </c>
      <c r="Q116" s="13">
        <v>1</v>
      </c>
    </row>
    <row r="117" spans="1:17" x14ac:dyDescent="0.35">
      <c r="A117" s="12">
        <v>10</v>
      </c>
      <c r="B117" s="13"/>
      <c r="C117" s="13"/>
      <c r="D117" s="13"/>
      <c r="E117" s="13"/>
      <c r="F117" s="13">
        <v>1</v>
      </c>
      <c r="G117" s="13">
        <v>30000</v>
      </c>
      <c r="H117" s="13">
        <v>10</v>
      </c>
      <c r="I117" s="13">
        <v>1</v>
      </c>
      <c r="J117" s="13"/>
      <c r="K117" s="13"/>
      <c r="L117" s="13"/>
      <c r="M117" s="13"/>
      <c r="N117" s="13">
        <v>1</v>
      </c>
      <c r="O117" s="13">
        <v>30000</v>
      </c>
      <c r="P117" s="13">
        <v>10</v>
      </c>
      <c r="Q117" s="13">
        <v>1</v>
      </c>
    </row>
    <row r="118" spans="1:17" x14ac:dyDescent="0.35">
      <c r="A118" s="11" t="s">
        <v>3516</v>
      </c>
      <c r="B118" s="13"/>
      <c r="C118" s="13"/>
      <c r="D118" s="13"/>
      <c r="E118" s="13"/>
      <c r="F118" s="13"/>
      <c r="G118" s="13"/>
      <c r="H118" s="13"/>
      <c r="I118" s="13"/>
      <c r="J118" s="13">
        <v>1</v>
      </c>
      <c r="K118" s="13">
        <v>4000</v>
      </c>
      <c r="L118" s="13">
        <v>4000</v>
      </c>
      <c r="M118" s="13">
        <v>13</v>
      </c>
      <c r="N118" s="13">
        <v>1</v>
      </c>
      <c r="O118" s="13">
        <v>4000</v>
      </c>
      <c r="P118" s="13">
        <v>4000</v>
      </c>
      <c r="Q118" s="13">
        <v>13</v>
      </c>
    </row>
    <row r="119" spans="1:17" x14ac:dyDescent="0.35">
      <c r="A119" s="12">
        <v>307.69</v>
      </c>
      <c r="B119" s="13"/>
      <c r="C119" s="13"/>
      <c r="D119" s="13"/>
      <c r="E119" s="13"/>
      <c r="F119" s="13"/>
      <c r="G119" s="13"/>
      <c r="H119" s="13"/>
      <c r="I119" s="13"/>
      <c r="J119" s="13">
        <v>1</v>
      </c>
      <c r="K119" s="13">
        <v>4000</v>
      </c>
      <c r="L119" s="13">
        <v>4000</v>
      </c>
      <c r="M119" s="13">
        <v>13</v>
      </c>
      <c r="N119" s="13">
        <v>1</v>
      </c>
      <c r="O119" s="13">
        <v>4000</v>
      </c>
      <c r="P119" s="13">
        <v>4000</v>
      </c>
      <c r="Q119" s="13">
        <v>13</v>
      </c>
    </row>
    <row r="120" spans="1:17" x14ac:dyDescent="0.35">
      <c r="A120" s="11" t="s">
        <v>3227</v>
      </c>
      <c r="B120" s="13"/>
      <c r="C120" s="13"/>
      <c r="D120" s="13"/>
      <c r="E120" s="13"/>
      <c r="F120" s="13"/>
      <c r="G120" s="13"/>
      <c r="H120" s="13"/>
      <c r="I120" s="13"/>
      <c r="J120" s="13">
        <v>1</v>
      </c>
      <c r="K120" s="13">
        <v>1200</v>
      </c>
      <c r="L120" s="13">
        <v>1500</v>
      </c>
      <c r="M120" s="13">
        <v>30</v>
      </c>
      <c r="N120" s="13">
        <v>1</v>
      </c>
      <c r="O120" s="13">
        <v>1200</v>
      </c>
      <c r="P120" s="13">
        <v>1500</v>
      </c>
      <c r="Q120" s="13">
        <v>30</v>
      </c>
    </row>
    <row r="121" spans="1:17" x14ac:dyDescent="0.35">
      <c r="A121" s="12">
        <v>50</v>
      </c>
      <c r="B121" s="13"/>
      <c r="C121" s="13"/>
      <c r="D121" s="13"/>
      <c r="E121" s="13"/>
      <c r="F121" s="13"/>
      <c r="G121" s="13"/>
      <c r="H121" s="13"/>
      <c r="I121" s="13"/>
      <c r="J121" s="13">
        <v>1</v>
      </c>
      <c r="K121" s="13">
        <v>1200</v>
      </c>
      <c r="L121" s="13">
        <v>1500</v>
      </c>
      <c r="M121" s="13">
        <v>30</v>
      </c>
      <c r="N121" s="13">
        <v>1</v>
      </c>
      <c r="O121" s="13">
        <v>1200</v>
      </c>
      <c r="P121" s="13">
        <v>1500</v>
      </c>
      <c r="Q121" s="13">
        <v>30</v>
      </c>
    </row>
    <row r="122" spans="1:17" x14ac:dyDescent="0.35">
      <c r="A122" s="11" t="s">
        <v>4088</v>
      </c>
      <c r="B122" s="13">
        <v>1</v>
      </c>
      <c r="C122" s="13">
        <v>110000</v>
      </c>
      <c r="D122" s="13">
        <v>20</v>
      </c>
      <c r="E122" s="13">
        <v>1</v>
      </c>
      <c r="F122" s="13"/>
      <c r="G122" s="13"/>
      <c r="H122" s="13"/>
      <c r="I122" s="13"/>
      <c r="J122" s="13"/>
      <c r="K122" s="13"/>
      <c r="L122" s="13"/>
      <c r="M122" s="13"/>
      <c r="N122" s="13">
        <v>1</v>
      </c>
      <c r="O122" s="13">
        <v>110000</v>
      </c>
      <c r="P122" s="13">
        <v>20</v>
      </c>
      <c r="Q122" s="13">
        <v>1</v>
      </c>
    </row>
    <row r="123" spans="1:17" x14ac:dyDescent="0.35">
      <c r="A123" s="12">
        <v>20</v>
      </c>
      <c r="B123" s="13">
        <v>1</v>
      </c>
      <c r="C123" s="13">
        <v>110000</v>
      </c>
      <c r="D123" s="13">
        <v>20</v>
      </c>
      <c r="E123" s="13">
        <v>1</v>
      </c>
      <c r="F123" s="13"/>
      <c r="G123" s="13"/>
      <c r="H123" s="13"/>
      <c r="I123" s="13"/>
      <c r="J123" s="13"/>
      <c r="K123" s="13"/>
      <c r="L123" s="13"/>
      <c r="M123" s="13"/>
      <c r="N123" s="13">
        <v>1</v>
      </c>
      <c r="O123" s="13">
        <v>110000</v>
      </c>
      <c r="P123" s="13">
        <v>20</v>
      </c>
      <c r="Q123" s="13">
        <v>1</v>
      </c>
    </row>
    <row r="124" spans="1:17" x14ac:dyDescent="0.35">
      <c r="A124" s="11" t="s">
        <v>2801</v>
      </c>
      <c r="B124" s="13"/>
      <c r="C124" s="13"/>
      <c r="D124" s="13"/>
      <c r="E124" s="13"/>
      <c r="F124" s="13"/>
      <c r="G124" s="13"/>
      <c r="H124" s="13"/>
      <c r="I124" s="13"/>
      <c r="J124" s="13">
        <v>1</v>
      </c>
      <c r="K124" s="13">
        <v>500</v>
      </c>
      <c r="L124" s="13">
        <v>666</v>
      </c>
      <c r="M124" s="13">
        <v>13</v>
      </c>
      <c r="N124" s="13">
        <v>1</v>
      </c>
      <c r="O124" s="13">
        <v>500</v>
      </c>
      <c r="P124" s="13">
        <v>666</v>
      </c>
      <c r="Q124" s="13">
        <v>13</v>
      </c>
    </row>
    <row r="125" spans="1:17" x14ac:dyDescent="0.35">
      <c r="A125" s="12">
        <v>51.23</v>
      </c>
      <c r="B125" s="13"/>
      <c r="C125" s="13"/>
      <c r="D125" s="13"/>
      <c r="E125" s="13"/>
      <c r="F125" s="13"/>
      <c r="G125" s="13"/>
      <c r="H125" s="13"/>
      <c r="I125" s="13"/>
      <c r="J125" s="13">
        <v>1</v>
      </c>
      <c r="K125" s="13">
        <v>500</v>
      </c>
      <c r="L125" s="13">
        <v>666</v>
      </c>
      <c r="M125" s="13">
        <v>13</v>
      </c>
      <c r="N125" s="13">
        <v>1</v>
      </c>
      <c r="O125" s="13">
        <v>500</v>
      </c>
      <c r="P125" s="13">
        <v>666</v>
      </c>
      <c r="Q125" s="13">
        <v>13</v>
      </c>
    </row>
    <row r="126" spans="1:17" x14ac:dyDescent="0.35">
      <c r="A126" s="11" t="s">
        <v>3981</v>
      </c>
      <c r="B126" s="13">
        <v>1</v>
      </c>
      <c r="C126" s="13">
        <v>2000</v>
      </c>
      <c r="D126" s="13">
        <v>641</v>
      </c>
      <c r="E126" s="13">
        <v>19</v>
      </c>
      <c r="F126" s="13"/>
      <c r="G126" s="13"/>
      <c r="H126" s="13"/>
      <c r="I126" s="13"/>
      <c r="J126" s="13"/>
      <c r="K126" s="13"/>
      <c r="L126" s="13"/>
      <c r="M126" s="13"/>
      <c r="N126" s="13">
        <v>1</v>
      </c>
      <c r="O126" s="13">
        <v>2000</v>
      </c>
      <c r="P126" s="13">
        <v>641</v>
      </c>
      <c r="Q126" s="13">
        <v>19</v>
      </c>
    </row>
    <row r="127" spans="1:17" x14ac:dyDescent="0.35">
      <c r="A127" s="12">
        <v>33.74</v>
      </c>
      <c r="B127" s="13">
        <v>1</v>
      </c>
      <c r="C127" s="13">
        <v>2000</v>
      </c>
      <c r="D127" s="13">
        <v>641</v>
      </c>
      <c r="E127" s="13">
        <v>19</v>
      </c>
      <c r="F127" s="13"/>
      <c r="G127" s="13"/>
      <c r="H127" s="13"/>
      <c r="I127" s="13"/>
      <c r="J127" s="13"/>
      <c r="K127" s="13"/>
      <c r="L127" s="13"/>
      <c r="M127" s="13"/>
      <c r="N127" s="13">
        <v>1</v>
      </c>
      <c r="O127" s="13">
        <v>2000</v>
      </c>
      <c r="P127" s="13">
        <v>641</v>
      </c>
      <c r="Q127" s="13">
        <v>19</v>
      </c>
    </row>
    <row r="128" spans="1:17" x14ac:dyDescent="0.35">
      <c r="A128" s="11" t="s">
        <v>3863</v>
      </c>
      <c r="B128" s="13">
        <v>1</v>
      </c>
      <c r="C128" s="13">
        <v>2000</v>
      </c>
      <c r="D128" s="13">
        <v>11</v>
      </c>
      <c r="E128" s="13">
        <v>2</v>
      </c>
      <c r="F128" s="13"/>
      <c r="G128" s="13"/>
      <c r="H128" s="13"/>
      <c r="I128" s="13"/>
      <c r="J128" s="13"/>
      <c r="K128" s="13"/>
      <c r="L128" s="13"/>
      <c r="M128" s="13"/>
      <c r="N128" s="13">
        <v>1</v>
      </c>
      <c r="O128" s="13">
        <v>2000</v>
      </c>
      <c r="P128" s="13">
        <v>11</v>
      </c>
      <c r="Q128" s="13">
        <v>2</v>
      </c>
    </row>
    <row r="129" spans="1:17" x14ac:dyDescent="0.35">
      <c r="A129" s="12">
        <v>5.5</v>
      </c>
      <c r="B129" s="13">
        <v>1</v>
      </c>
      <c r="C129" s="13">
        <v>2000</v>
      </c>
      <c r="D129" s="13">
        <v>11</v>
      </c>
      <c r="E129" s="13">
        <v>2</v>
      </c>
      <c r="F129" s="13"/>
      <c r="G129" s="13"/>
      <c r="H129" s="13"/>
      <c r="I129" s="13"/>
      <c r="J129" s="13"/>
      <c r="K129" s="13"/>
      <c r="L129" s="13"/>
      <c r="M129" s="13"/>
      <c r="N129" s="13">
        <v>1</v>
      </c>
      <c r="O129" s="13">
        <v>2000</v>
      </c>
      <c r="P129" s="13">
        <v>11</v>
      </c>
      <c r="Q129" s="13">
        <v>2</v>
      </c>
    </row>
    <row r="130" spans="1:17" x14ac:dyDescent="0.35">
      <c r="A130" s="11" t="s">
        <v>3825</v>
      </c>
      <c r="B130" s="13"/>
      <c r="C130" s="13"/>
      <c r="D130" s="13"/>
      <c r="E130" s="13"/>
      <c r="F130" s="13"/>
      <c r="G130" s="13"/>
      <c r="H130" s="13"/>
      <c r="I130" s="13"/>
      <c r="J130" s="13">
        <v>1</v>
      </c>
      <c r="K130" s="13">
        <v>5000</v>
      </c>
      <c r="L130" s="13">
        <v>5000</v>
      </c>
      <c r="M130" s="13">
        <v>28</v>
      </c>
      <c r="N130" s="13">
        <v>1</v>
      </c>
      <c r="O130" s="13">
        <v>5000</v>
      </c>
      <c r="P130" s="13">
        <v>5000</v>
      </c>
      <c r="Q130" s="13">
        <v>28</v>
      </c>
    </row>
    <row r="131" spans="1:17" x14ac:dyDescent="0.35">
      <c r="A131" s="12">
        <v>178.57</v>
      </c>
      <c r="B131" s="13"/>
      <c r="C131" s="13"/>
      <c r="D131" s="13"/>
      <c r="E131" s="13"/>
      <c r="F131" s="13"/>
      <c r="G131" s="13"/>
      <c r="H131" s="13"/>
      <c r="I131" s="13"/>
      <c r="J131" s="13">
        <v>1</v>
      </c>
      <c r="K131" s="13">
        <v>5000</v>
      </c>
      <c r="L131" s="13">
        <v>5000</v>
      </c>
      <c r="M131" s="13">
        <v>28</v>
      </c>
      <c r="N131" s="13">
        <v>1</v>
      </c>
      <c r="O131" s="13">
        <v>5000</v>
      </c>
      <c r="P131" s="13">
        <v>5000</v>
      </c>
      <c r="Q131" s="13">
        <v>28</v>
      </c>
    </row>
    <row r="132" spans="1:17" x14ac:dyDescent="0.35">
      <c r="A132" s="11" t="s">
        <v>3985</v>
      </c>
      <c r="B132" s="13">
        <v>1</v>
      </c>
      <c r="C132" s="13">
        <v>3000</v>
      </c>
      <c r="D132" s="13">
        <v>0</v>
      </c>
      <c r="E132" s="13">
        <v>0</v>
      </c>
      <c r="F132" s="13"/>
      <c r="G132" s="13"/>
      <c r="H132" s="13"/>
      <c r="I132" s="13"/>
      <c r="J132" s="13"/>
      <c r="K132" s="13"/>
      <c r="L132" s="13"/>
      <c r="M132" s="13"/>
      <c r="N132" s="13">
        <v>1</v>
      </c>
      <c r="O132" s="13">
        <v>3000</v>
      </c>
      <c r="P132" s="13">
        <v>0</v>
      </c>
      <c r="Q132" s="13">
        <v>0</v>
      </c>
    </row>
    <row r="133" spans="1:17" x14ac:dyDescent="0.35">
      <c r="A133" s="12" t="s">
        <v>8382</v>
      </c>
      <c r="B133" s="13">
        <v>1</v>
      </c>
      <c r="C133" s="13">
        <v>3000</v>
      </c>
      <c r="D133" s="13">
        <v>0</v>
      </c>
      <c r="E133" s="13">
        <v>0</v>
      </c>
      <c r="F133" s="13"/>
      <c r="G133" s="13"/>
      <c r="H133" s="13"/>
      <c r="I133" s="13"/>
      <c r="J133" s="13"/>
      <c r="K133" s="13"/>
      <c r="L133" s="13"/>
      <c r="M133" s="13"/>
      <c r="N133" s="13">
        <v>1</v>
      </c>
      <c r="O133" s="13">
        <v>3000</v>
      </c>
      <c r="P133" s="13">
        <v>0</v>
      </c>
      <c r="Q133" s="13">
        <v>0</v>
      </c>
    </row>
    <row r="134" spans="1:17" x14ac:dyDescent="0.35">
      <c r="A134" s="11" t="s">
        <v>4108</v>
      </c>
      <c r="B134" s="13">
        <v>1</v>
      </c>
      <c r="C134" s="13">
        <v>2500</v>
      </c>
      <c r="D134" s="13">
        <v>1</v>
      </c>
      <c r="E134" s="13">
        <v>1</v>
      </c>
      <c r="F134" s="13"/>
      <c r="G134" s="13"/>
      <c r="H134" s="13"/>
      <c r="I134" s="13"/>
      <c r="J134" s="13"/>
      <c r="K134" s="13"/>
      <c r="L134" s="13"/>
      <c r="M134" s="13"/>
      <c r="N134" s="13">
        <v>1</v>
      </c>
      <c r="O134" s="13">
        <v>2500</v>
      </c>
      <c r="P134" s="13">
        <v>1</v>
      </c>
      <c r="Q134" s="13">
        <v>1</v>
      </c>
    </row>
    <row r="135" spans="1:17" x14ac:dyDescent="0.35">
      <c r="A135" s="12">
        <v>1</v>
      </c>
      <c r="B135" s="13">
        <v>1</v>
      </c>
      <c r="C135" s="13">
        <v>2500</v>
      </c>
      <c r="D135" s="13">
        <v>1</v>
      </c>
      <c r="E135" s="13">
        <v>1</v>
      </c>
      <c r="F135" s="13"/>
      <c r="G135" s="13"/>
      <c r="H135" s="13"/>
      <c r="I135" s="13"/>
      <c r="J135" s="13"/>
      <c r="K135" s="13"/>
      <c r="L135" s="13"/>
      <c r="M135" s="13"/>
      <c r="N135" s="13">
        <v>1</v>
      </c>
      <c r="O135" s="13">
        <v>2500</v>
      </c>
      <c r="P135" s="13">
        <v>1</v>
      </c>
      <c r="Q135" s="13">
        <v>1</v>
      </c>
    </row>
    <row r="136" spans="1:17" x14ac:dyDescent="0.35">
      <c r="A136" s="11" t="s">
        <v>2915</v>
      </c>
      <c r="B136" s="13">
        <v>1</v>
      </c>
      <c r="C136" s="13">
        <v>1000</v>
      </c>
      <c r="D136" s="13">
        <v>611</v>
      </c>
      <c r="E136" s="13">
        <v>3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1000</v>
      </c>
      <c r="P136" s="13">
        <v>611</v>
      </c>
      <c r="Q136" s="13">
        <v>3</v>
      </c>
    </row>
    <row r="137" spans="1:17" x14ac:dyDescent="0.35">
      <c r="A137" s="12">
        <v>203.67</v>
      </c>
      <c r="B137" s="13">
        <v>1</v>
      </c>
      <c r="C137" s="13">
        <v>1000</v>
      </c>
      <c r="D137" s="13">
        <v>611</v>
      </c>
      <c r="E137" s="13">
        <v>3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1000</v>
      </c>
      <c r="P137" s="13">
        <v>611</v>
      </c>
      <c r="Q137" s="13">
        <v>3</v>
      </c>
    </row>
    <row r="138" spans="1:17" x14ac:dyDescent="0.35">
      <c r="A138" s="11" t="s">
        <v>3308</v>
      </c>
      <c r="B138" s="13"/>
      <c r="C138" s="13"/>
      <c r="D138" s="13"/>
      <c r="E138" s="13"/>
      <c r="F138" s="13"/>
      <c r="G138" s="13"/>
      <c r="H138" s="13"/>
      <c r="I138" s="13"/>
      <c r="J138" s="13">
        <v>1</v>
      </c>
      <c r="K138" s="13">
        <v>3500</v>
      </c>
      <c r="L138" s="13">
        <v>4280</v>
      </c>
      <c r="M138" s="13">
        <v>57</v>
      </c>
      <c r="N138" s="13">
        <v>1</v>
      </c>
      <c r="O138" s="13">
        <v>3500</v>
      </c>
      <c r="P138" s="13">
        <v>4280</v>
      </c>
      <c r="Q138" s="13">
        <v>57</v>
      </c>
    </row>
    <row r="139" spans="1:17" x14ac:dyDescent="0.35">
      <c r="A139" s="12">
        <v>75.09</v>
      </c>
      <c r="B139" s="13"/>
      <c r="C139" s="13"/>
      <c r="D139" s="13"/>
      <c r="E139" s="13"/>
      <c r="F139" s="13"/>
      <c r="G139" s="13"/>
      <c r="H139" s="13"/>
      <c r="I139" s="13"/>
      <c r="J139" s="13">
        <v>1</v>
      </c>
      <c r="K139" s="13">
        <v>3500</v>
      </c>
      <c r="L139" s="13">
        <v>4280</v>
      </c>
      <c r="M139" s="13">
        <v>57</v>
      </c>
      <c r="N139" s="13">
        <v>1</v>
      </c>
      <c r="O139" s="13">
        <v>3500</v>
      </c>
      <c r="P139" s="13">
        <v>4280</v>
      </c>
      <c r="Q139" s="13">
        <v>57</v>
      </c>
    </row>
    <row r="140" spans="1:17" x14ac:dyDescent="0.35">
      <c r="A140" s="11" t="s">
        <v>3379</v>
      </c>
      <c r="B140" s="13"/>
      <c r="C140" s="13"/>
      <c r="D140" s="13"/>
      <c r="E140" s="13"/>
      <c r="F140" s="13"/>
      <c r="G140" s="13"/>
      <c r="H140" s="13"/>
      <c r="I140" s="13"/>
      <c r="J140" s="13">
        <v>1</v>
      </c>
      <c r="K140" s="13">
        <v>3000</v>
      </c>
      <c r="L140" s="13">
        <v>3133</v>
      </c>
      <c r="M140" s="13">
        <v>28</v>
      </c>
      <c r="N140" s="13">
        <v>1</v>
      </c>
      <c r="O140" s="13">
        <v>3000</v>
      </c>
      <c r="P140" s="13">
        <v>3133</v>
      </c>
      <c r="Q140" s="13">
        <v>28</v>
      </c>
    </row>
    <row r="141" spans="1:17" x14ac:dyDescent="0.35">
      <c r="A141" s="12">
        <v>111.89</v>
      </c>
      <c r="B141" s="13"/>
      <c r="C141" s="13"/>
      <c r="D141" s="13"/>
      <c r="E141" s="13"/>
      <c r="F141" s="13"/>
      <c r="G141" s="13"/>
      <c r="H141" s="13"/>
      <c r="I141" s="13"/>
      <c r="J141" s="13">
        <v>1</v>
      </c>
      <c r="K141" s="13">
        <v>3000</v>
      </c>
      <c r="L141" s="13">
        <v>3133</v>
      </c>
      <c r="M141" s="13">
        <v>28</v>
      </c>
      <c r="N141" s="13">
        <v>1</v>
      </c>
      <c r="O141" s="13">
        <v>3000</v>
      </c>
      <c r="P141" s="13">
        <v>3133</v>
      </c>
      <c r="Q141" s="13">
        <v>28</v>
      </c>
    </row>
    <row r="142" spans="1:17" x14ac:dyDescent="0.35">
      <c r="A142" s="11" t="s">
        <v>3562</v>
      </c>
      <c r="B142" s="13"/>
      <c r="C142" s="13"/>
      <c r="D142" s="13"/>
      <c r="E142" s="13"/>
      <c r="F142" s="13"/>
      <c r="G142" s="13"/>
      <c r="H142" s="13"/>
      <c r="I142" s="13"/>
      <c r="J142" s="13">
        <v>1</v>
      </c>
      <c r="K142" s="13">
        <v>500</v>
      </c>
      <c r="L142" s="13">
        <v>527.45000000000005</v>
      </c>
      <c r="M142" s="13">
        <v>25</v>
      </c>
      <c r="N142" s="13">
        <v>1</v>
      </c>
      <c r="O142" s="13">
        <v>500</v>
      </c>
      <c r="P142" s="13">
        <v>527.45000000000005</v>
      </c>
      <c r="Q142" s="13">
        <v>25</v>
      </c>
    </row>
    <row r="143" spans="1:17" x14ac:dyDescent="0.35">
      <c r="A143" s="12">
        <v>21.1</v>
      </c>
      <c r="B143" s="13"/>
      <c r="C143" s="13"/>
      <c r="D143" s="13"/>
      <c r="E143" s="13"/>
      <c r="F143" s="13"/>
      <c r="G143" s="13"/>
      <c r="H143" s="13"/>
      <c r="I143" s="13"/>
      <c r="J143" s="13">
        <v>1</v>
      </c>
      <c r="K143" s="13">
        <v>500</v>
      </c>
      <c r="L143" s="13">
        <v>527.45000000000005</v>
      </c>
      <c r="M143" s="13">
        <v>25</v>
      </c>
      <c r="N143" s="13">
        <v>1</v>
      </c>
      <c r="O143" s="13">
        <v>500</v>
      </c>
      <c r="P143" s="13">
        <v>527.45000000000005</v>
      </c>
      <c r="Q143" s="13">
        <v>25</v>
      </c>
    </row>
    <row r="144" spans="1:17" x14ac:dyDescent="0.35">
      <c r="A144" s="11" t="s">
        <v>3816</v>
      </c>
      <c r="B144" s="13"/>
      <c r="C144" s="13"/>
      <c r="D144" s="13"/>
      <c r="E144" s="13"/>
      <c r="F144" s="13"/>
      <c r="G144" s="13"/>
      <c r="H144" s="13"/>
      <c r="I144" s="13"/>
      <c r="J144" s="13">
        <v>1</v>
      </c>
      <c r="K144" s="13">
        <v>1000</v>
      </c>
      <c r="L144" s="13">
        <v>1064</v>
      </c>
      <c r="M144" s="13">
        <v>26</v>
      </c>
      <c r="N144" s="13">
        <v>1</v>
      </c>
      <c r="O144" s="13">
        <v>1000</v>
      </c>
      <c r="P144" s="13">
        <v>1064</v>
      </c>
      <c r="Q144" s="13">
        <v>26</v>
      </c>
    </row>
    <row r="145" spans="1:17" x14ac:dyDescent="0.35">
      <c r="A145" s="12">
        <v>40.92</v>
      </c>
      <c r="B145" s="13"/>
      <c r="C145" s="13"/>
      <c r="D145" s="13"/>
      <c r="E145" s="13"/>
      <c r="F145" s="13"/>
      <c r="G145" s="13"/>
      <c r="H145" s="13"/>
      <c r="I145" s="13"/>
      <c r="J145" s="13">
        <v>1</v>
      </c>
      <c r="K145" s="13">
        <v>1000</v>
      </c>
      <c r="L145" s="13">
        <v>1064</v>
      </c>
      <c r="M145" s="13">
        <v>26</v>
      </c>
      <c r="N145" s="13">
        <v>1</v>
      </c>
      <c r="O145" s="13">
        <v>1000</v>
      </c>
      <c r="P145" s="13">
        <v>1064</v>
      </c>
      <c r="Q145" s="13">
        <v>26</v>
      </c>
    </row>
    <row r="146" spans="1:17" x14ac:dyDescent="0.35">
      <c r="A146" s="11" t="s">
        <v>3704</v>
      </c>
      <c r="B146" s="13"/>
      <c r="C146" s="13"/>
      <c r="D146" s="13"/>
      <c r="E146" s="13"/>
      <c r="F146" s="13"/>
      <c r="G146" s="13"/>
      <c r="H146" s="13"/>
      <c r="I146" s="13"/>
      <c r="J146" s="13">
        <v>1</v>
      </c>
      <c r="K146" s="13">
        <v>1000</v>
      </c>
      <c r="L146" s="13">
        <v>1860</v>
      </c>
      <c r="M146" s="13">
        <v>23</v>
      </c>
      <c r="N146" s="13">
        <v>1</v>
      </c>
      <c r="O146" s="13">
        <v>1000</v>
      </c>
      <c r="P146" s="13">
        <v>1860</v>
      </c>
      <c r="Q146" s="13">
        <v>23</v>
      </c>
    </row>
    <row r="147" spans="1:17" x14ac:dyDescent="0.35">
      <c r="A147" s="12">
        <v>80.87</v>
      </c>
      <c r="B147" s="13"/>
      <c r="C147" s="13"/>
      <c r="D147" s="13"/>
      <c r="E147" s="13"/>
      <c r="F147" s="13"/>
      <c r="G147" s="13"/>
      <c r="H147" s="13"/>
      <c r="I147" s="13"/>
      <c r="J147" s="13">
        <v>1</v>
      </c>
      <c r="K147" s="13">
        <v>1000</v>
      </c>
      <c r="L147" s="13">
        <v>1860</v>
      </c>
      <c r="M147" s="13">
        <v>23</v>
      </c>
      <c r="N147" s="13">
        <v>1</v>
      </c>
      <c r="O147" s="13">
        <v>1000</v>
      </c>
      <c r="P147" s="13">
        <v>1860</v>
      </c>
      <c r="Q147" s="13">
        <v>23</v>
      </c>
    </row>
    <row r="148" spans="1:17" x14ac:dyDescent="0.35">
      <c r="A148" s="11" t="s">
        <v>3680</v>
      </c>
      <c r="B148" s="13"/>
      <c r="C148" s="13"/>
      <c r="D148" s="13"/>
      <c r="E148" s="13"/>
      <c r="F148" s="13"/>
      <c r="G148" s="13"/>
      <c r="H148" s="13"/>
      <c r="I148" s="13"/>
      <c r="J148" s="13">
        <v>1</v>
      </c>
      <c r="K148" s="13">
        <v>3500</v>
      </c>
      <c r="L148" s="13">
        <v>3880</v>
      </c>
      <c r="M148" s="13">
        <v>66</v>
      </c>
      <c r="N148" s="13">
        <v>1</v>
      </c>
      <c r="O148" s="13">
        <v>3500</v>
      </c>
      <c r="P148" s="13">
        <v>3880</v>
      </c>
      <c r="Q148" s="13">
        <v>66</v>
      </c>
    </row>
    <row r="149" spans="1:17" x14ac:dyDescent="0.35">
      <c r="A149" s="12">
        <v>58.79</v>
      </c>
      <c r="B149" s="13"/>
      <c r="C149" s="13"/>
      <c r="D149" s="13"/>
      <c r="E149" s="13"/>
      <c r="F149" s="13"/>
      <c r="G149" s="13"/>
      <c r="H149" s="13"/>
      <c r="I149" s="13"/>
      <c r="J149" s="13">
        <v>1</v>
      </c>
      <c r="K149" s="13">
        <v>3500</v>
      </c>
      <c r="L149" s="13">
        <v>3880</v>
      </c>
      <c r="M149" s="13">
        <v>66</v>
      </c>
      <c r="N149" s="13">
        <v>1</v>
      </c>
      <c r="O149" s="13">
        <v>3500</v>
      </c>
      <c r="P149" s="13">
        <v>3880</v>
      </c>
      <c r="Q149" s="13">
        <v>66</v>
      </c>
    </row>
    <row r="150" spans="1:17" x14ac:dyDescent="0.35">
      <c r="A150" s="11" t="s">
        <v>2867</v>
      </c>
      <c r="B150" s="13">
        <v>1</v>
      </c>
      <c r="C150" s="13">
        <v>2500</v>
      </c>
      <c r="D150" s="13">
        <v>504</v>
      </c>
      <c r="E150" s="13">
        <v>10</v>
      </c>
      <c r="F150" s="13"/>
      <c r="G150" s="13"/>
      <c r="H150" s="13"/>
      <c r="I150" s="13"/>
      <c r="J150" s="13">
        <v>1</v>
      </c>
      <c r="K150" s="13">
        <v>300</v>
      </c>
      <c r="L150" s="13">
        <v>752</v>
      </c>
      <c r="M150" s="13">
        <v>17</v>
      </c>
      <c r="N150" s="13">
        <v>2</v>
      </c>
      <c r="O150" s="13">
        <v>2800</v>
      </c>
      <c r="P150" s="13">
        <v>1256</v>
      </c>
      <c r="Q150" s="13">
        <v>27</v>
      </c>
    </row>
    <row r="151" spans="1:17" x14ac:dyDescent="0.35">
      <c r="A151" s="12">
        <v>44.24</v>
      </c>
      <c r="B151" s="13"/>
      <c r="C151" s="13"/>
      <c r="D151" s="13"/>
      <c r="E151" s="13"/>
      <c r="F151" s="13"/>
      <c r="G151" s="13"/>
      <c r="H151" s="13"/>
      <c r="I151" s="13"/>
      <c r="J151" s="13">
        <v>1</v>
      </c>
      <c r="K151" s="13">
        <v>300</v>
      </c>
      <c r="L151" s="13">
        <v>752</v>
      </c>
      <c r="M151" s="13">
        <v>17</v>
      </c>
      <c r="N151" s="13">
        <v>1</v>
      </c>
      <c r="O151" s="13">
        <v>300</v>
      </c>
      <c r="P151" s="13">
        <v>752</v>
      </c>
      <c r="Q151" s="13">
        <v>17</v>
      </c>
    </row>
    <row r="152" spans="1:17" x14ac:dyDescent="0.35">
      <c r="A152" s="12">
        <v>50.4</v>
      </c>
      <c r="B152" s="13">
        <v>1</v>
      </c>
      <c r="C152" s="13">
        <v>2500</v>
      </c>
      <c r="D152" s="13">
        <v>504</v>
      </c>
      <c r="E152" s="13">
        <v>10</v>
      </c>
      <c r="F152" s="13"/>
      <c r="G152" s="13"/>
      <c r="H152" s="13"/>
      <c r="I152" s="13"/>
      <c r="J152" s="13"/>
      <c r="K152" s="13"/>
      <c r="L152" s="13"/>
      <c r="M152" s="13"/>
      <c r="N152" s="13">
        <v>1</v>
      </c>
      <c r="O152" s="13">
        <v>2500</v>
      </c>
      <c r="P152" s="13">
        <v>504</v>
      </c>
      <c r="Q152" s="13">
        <v>10</v>
      </c>
    </row>
    <row r="153" spans="1:17" x14ac:dyDescent="0.35">
      <c r="A153" s="11" t="s">
        <v>4061</v>
      </c>
      <c r="B153" s="13">
        <v>1</v>
      </c>
      <c r="C153" s="13">
        <v>4000</v>
      </c>
      <c r="D153" s="13">
        <v>27</v>
      </c>
      <c r="E153" s="13">
        <v>4</v>
      </c>
      <c r="F153" s="13"/>
      <c r="G153" s="13"/>
      <c r="H153" s="13"/>
      <c r="I153" s="13"/>
      <c r="J153" s="13"/>
      <c r="K153" s="13"/>
      <c r="L153" s="13"/>
      <c r="M153" s="13"/>
      <c r="N153" s="13">
        <v>1</v>
      </c>
      <c r="O153" s="13">
        <v>4000</v>
      </c>
      <c r="P153" s="13">
        <v>27</v>
      </c>
      <c r="Q153" s="13">
        <v>4</v>
      </c>
    </row>
    <row r="154" spans="1:17" x14ac:dyDescent="0.35">
      <c r="A154" s="12">
        <v>6.75</v>
      </c>
      <c r="B154" s="13">
        <v>1</v>
      </c>
      <c r="C154" s="13">
        <v>4000</v>
      </c>
      <c r="D154" s="13">
        <v>27</v>
      </c>
      <c r="E154" s="13">
        <v>4</v>
      </c>
      <c r="F154" s="13"/>
      <c r="G154" s="13"/>
      <c r="H154" s="13"/>
      <c r="I154" s="13"/>
      <c r="J154" s="13"/>
      <c r="K154" s="13"/>
      <c r="L154" s="13"/>
      <c r="M154" s="13"/>
      <c r="N154" s="13">
        <v>1</v>
      </c>
      <c r="O154" s="13">
        <v>4000</v>
      </c>
      <c r="P154" s="13">
        <v>27</v>
      </c>
      <c r="Q154" s="13">
        <v>4</v>
      </c>
    </row>
    <row r="155" spans="1:17" x14ac:dyDescent="0.35">
      <c r="A155" s="11" t="s">
        <v>2791</v>
      </c>
      <c r="B155" s="13"/>
      <c r="C155" s="13"/>
      <c r="D155" s="13"/>
      <c r="E155" s="13"/>
      <c r="F155" s="13"/>
      <c r="G155" s="13"/>
      <c r="H155" s="13"/>
      <c r="I155" s="13"/>
      <c r="J155" s="13">
        <v>1</v>
      </c>
      <c r="K155" s="13">
        <v>2000</v>
      </c>
      <c r="L155" s="13">
        <v>2050</v>
      </c>
      <c r="M155" s="13">
        <v>28</v>
      </c>
      <c r="N155" s="13">
        <v>1</v>
      </c>
      <c r="O155" s="13">
        <v>2000</v>
      </c>
      <c r="P155" s="13">
        <v>2050</v>
      </c>
      <c r="Q155" s="13">
        <v>28</v>
      </c>
    </row>
    <row r="156" spans="1:17" x14ac:dyDescent="0.35">
      <c r="A156" s="12">
        <v>73.209999999999994</v>
      </c>
      <c r="B156" s="13"/>
      <c r="C156" s="13"/>
      <c r="D156" s="13"/>
      <c r="E156" s="13"/>
      <c r="F156" s="13"/>
      <c r="G156" s="13"/>
      <c r="H156" s="13"/>
      <c r="I156" s="13"/>
      <c r="J156" s="13">
        <v>1</v>
      </c>
      <c r="K156" s="13">
        <v>2000</v>
      </c>
      <c r="L156" s="13">
        <v>2050</v>
      </c>
      <c r="M156" s="13">
        <v>28</v>
      </c>
      <c r="N156" s="13">
        <v>1</v>
      </c>
      <c r="O156" s="13">
        <v>2000</v>
      </c>
      <c r="P156" s="13">
        <v>2050</v>
      </c>
      <c r="Q156" s="13">
        <v>28</v>
      </c>
    </row>
    <row r="157" spans="1:17" x14ac:dyDescent="0.35">
      <c r="A157" s="11" t="s">
        <v>4005</v>
      </c>
      <c r="B157" s="13">
        <v>1</v>
      </c>
      <c r="C157" s="13">
        <v>1930</v>
      </c>
      <c r="D157" s="13">
        <v>75</v>
      </c>
      <c r="E157" s="13">
        <v>3</v>
      </c>
      <c r="F157" s="13"/>
      <c r="G157" s="13"/>
      <c r="H157" s="13"/>
      <c r="I157" s="13"/>
      <c r="J157" s="13"/>
      <c r="K157" s="13"/>
      <c r="L157" s="13"/>
      <c r="M157" s="13"/>
      <c r="N157" s="13">
        <v>1</v>
      </c>
      <c r="O157" s="13">
        <v>1930</v>
      </c>
      <c r="P157" s="13">
        <v>75</v>
      </c>
      <c r="Q157" s="13">
        <v>3</v>
      </c>
    </row>
    <row r="158" spans="1:17" x14ac:dyDescent="0.35">
      <c r="A158" s="12">
        <v>25</v>
      </c>
      <c r="B158" s="13">
        <v>1</v>
      </c>
      <c r="C158" s="13">
        <v>1930</v>
      </c>
      <c r="D158" s="13">
        <v>75</v>
      </c>
      <c r="E158" s="13">
        <v>3</v>
      </c>
      <c r="F158" s="13"/>
      <c r="G158" s="13"/>
      <c r="H158" s="13"/>
      <c r="I158" s="13"/>
      <c r="J158" s="13"/>
      <c r="K158" s="13"/>
      <c r="L158" s="13"/>
      <c r="M158" s="13"/>
      <c r="N158" s="13">
        <v>1</v>
      </c>
      <c r="O158" s="13">
        <v>1930</v>
      </c>
      <c r="P158" s="13">
        <v>75</v>
      </c>
      <c r="Q158" s="13">
        <v>3</v>
      </c>
    </row>
    <row r="159" spans="1:17" x14ac:dyDescent="0.35">
      <c r="A159" s="11" t="s">
        <v>3174</v>
      </c>
      <c r="B159" s="13"/>
      <c r="C159" s="13"/>
      <c r="D159" s="13"/>
      <c r="E159" s="13"/>
      <c r="F159" s="13"/>
      <c r="G159" s="13"/>
      <c r="H159" s="13"/>
      <c r="I159" s="13"/>
      <c r="J159" s="13">
        <v>1</v>
      </c>
      <c r="K159" s="13">
        <v>3000</v>
      </c>
      <c r="L159" s="13">
        <v>3034</v>
      </c>
      <c r="M159" s="13">
        <v>23</v>
      </c>
      <c r="N159" s="13">
        <v>1</v>
      </c>
      <c r="O159" s="13">
        <v>3000</v>
      </c>
      <c r="P159" s="13">
        <v>3034</v>
      </c>
      <c r="Q159" s="13">
        <v>23</v>
      </c>
    </row>
    <row r="160" spans="1:17" x14ac:dyDescent="0.35">
      <c r="A160" s="12">
        <v>131.91</v>
      </c>
      <c r="B160" s="13"/>
      <c r="C160" s="13"/>
      <c r="D160" s="13"/>
      <c r="E160" s="13"/>
      <c r="F160" s="13"/>
      <c r="G160" s="13"/>
      <c r="H160" s="13"/>
      <c r="I160" s="13"/>
      <c r="J160" s="13">
        <v>1</v>
      </c>
      <c r="K160" s="13">
        <v>3000</v>
      </c>
      <c r="L160" s="13">
        <v>3034</v>
      </c>
      <c r="M160" s="13">
        <v>23</v>
      </c>
      <c r="N160" s="13">
        <v>1</v>
      </c>
      <c r="O160" s="13">
        <v>3000</v>
      </c>
      <c r="P160" s="13">
        <v>3034</v>
      </c>
      <c r="Q160" s="13">
        <v>23</v>
      </c>
    </row>
    <row r="161" spans="1:17" x14ac:dyDescent="0.35">
      <c r="A161" s="11" t="s">
        <v>3979</v>
      </c>
      <c r="B161" s="13">
        <v>1</v>
      </c>
      <c r="C161" s="13">
        <v>11140</v>
      </c>
      <c r="D161" s="13">
        <v>3877</v>
      </c>
      <c r="E161" s="13">
        <v>46</v>
      </c>
      <c r="F161" s="13"/>
      <c r="G161" s="13"/>
      <c r="H161" s="13"/>
      <c r="I161" s="13"/>
      <c r="J161" s="13"/>
      <c r="K161" s="13"/>
      <c r="L161" s="13"/>
      <c r="M161" s="13"/>
      <c r="N161" s="13">
        <v>1</v>
      </c>
      <c r="O161" s="13">
        <v>11140</v>
      </c>
      <c r="P161" s="13">
        <v>3877</v>
      </c>
      <c r="Q161" s="13">
        <v>46</v>
      </c>
    </row>
    <row r="162" spans="1:17" x14ac:dyDescent="0.35">
      <c r="A162" s="12">
        <v>84.28</v>
      </c>
      <c r="B162" s="13">
        <v>1</v>
      </c>
      <c r="C162" s="13">
        <v>11140</v>
      </c>
      <c r="D162" s="13">
        <v>3877</v>
      </c>
      <c r="E162" s="13">
        <v>46</v>
      </c>
      <c r="F162" s="13"/>
      <c r="G162" s="13"/>
      <c r="H162" s="13"/>
      <c r="I162" s="13"/>
      <c r="J162" s="13"/>
      <c r="K162" s="13"/>
      <c r="L162" s="13"/>
      <c r="M162" s="13"/>
      <c r="N162" s="13">
        <v>1</v>
      </c>
      <c r="O162" s="13">
        <v>11140</v>
      </c>
      <c r="P162" s="13">
        <v>3877</v>
      </c>
      <c r="Q162" s="13">
        <v>46</v>
      </c>
    </row>
    <row r="163" spans="1:17" x14ac:dyDescent="0.35">
      <c r="A163" s="11" t="s">
        <v>3182</v>
      </c>
      <c r="B163" s="13"/>
      <c r="C163" s="13"/>
      <c r="D163" s="13"/>
      <c r="E163" s="13"/>
      <c r="F163" s="13"/>
      <c r="G163" s="13"/>
      <c r="H163" s="13"/>
      <c r="I163" s="13"/>
      <c r="J163" s="13">
        <v>1</v>
      </c>
      <c r="K163" s="13">
        <v>7000</v>
      </c>
      <c r="L163" s="13">
        <v>7062</v>
      </c>
      <c r="M163" s="13">
        <v>151</v>
      </c>
      <c r="N163" s="13">
        <v>1</v>
      </c>
      <c r="O163" s="13">
        <v>7000</v>
      </c>
      <c r="P163" s="13">
        <v>7062</v>
      </c>
      <c r="Q163" s="13">
        <v>151</v>
      </c>
    </row>
    <row r="164" spans="1:17" x14ac:dyDescent="0.35">
      <c r="A164" s="12">
        <v>46.77</v>
      </c>
      <c r="B164" s="13"/>
      <c r="C164" s="13"/>
      <c r="D164" s="13"/>
      <c r="E164" s="13"/>
      <c r="F164" s="13"/>
      <c r="G164" s="13"/>
      <c r="H164" s="13"/>
      <c r="I164" s="13"/>
      <c r="J164" s="13">
        <v>1</v>
      </c>
      <c r="K164" s="13">
        <v>7000</v>
      </c>
      <c r="L164" s="13">
        <v>7062</v>
      </c>
      <c r="M164" s="13">
        <v>151</v>
      </c>
      <c r="N164" s="13">
        <v>1</v>
      </c>
      <c r="O164" s="13">
        <v>7000</v>
      </c>
      <c r="P164" s="13">
        <v>7062</v>
      </c>
      <c r="Q164" s="13">
        <v>151</v>
      </c>
    </row>
    <row r="165" spans="1:17" x14ac:dyDescent="0.35">
      <c r="A165" s="11" t="s">
        <v>3950</v>
      </c>
      <c r="B165" s="13">
        <v>1</v>
      </c>
      <c r="C165" s="13">
        <v>17600</v>
      </c>
      <c r="D165" s="13">
        <v>0</v>
      </c>
      <c r="E165" s="13">
        <v>0</v>
      </c>
      <c r="F165" s="13"/>
      <c r="G165" s="13"/>
      <c r="H165" s="13"/>
      <c r="I165" s="13"/>
      <c r="J165" s="13"/>
      <c r="K165" s="13"/>
      <c r="L165" s="13"/>
      <c r="M165" s="13"/>
      <c r="N165" s="13">
        <v>1</v>
      </c>
      <c r="O165" s="13">
        <v>17600</v>
      </c>
      <c r="P165" s="13">
        <v>0</v>
      </c>
      <c r="Q165" s="13">
        <v>0</v>
      </c>
    </row>
    <row r="166" spans="1:17" x14ac:dyDescent="0.35">
      <c r="A166" s="12" t="s">
        <v>8382</v>
      </c>
      <c r="B166" s="13">
        <v>1</v>
      </c>
      <c r="C166" s="13">
        <v>17600</v>
      </c>
      <c r="D166" s="13">
        <v>0</v>
      </c>
      <c r="E166" s="13">
        <v>0</v>
      </c>
      <c r="F166" s="13"/>
      <c r="G166" s="13"/>
      <c r="H166" s="13"/>
      <c r="I166" s="13"/>
      <c r="J166" s="13"/>
      <c r="K166" s="13"/>
      <c r="L166" s="13"/>
      <c r="M166" s="13"/>
      <c r="N166" s="13">
        <v>1</v>
      </c>
      <c r="O166" s="13">
        <v>17600</v>
      </c>
      <c r="P166" s="13">
        <v>0</v>
      </c>
      <c r="Q166" s="13">
        <v>0</v>
      </c>
    </row>
    <row r="167" spans="1:17" x14ac:dyDescent="0.35">
      <c r="A167" s="11" t="s">
        <v>4101</v>
      </c>
      <c r="B167" s="13">
        <v>1</v>
      </c>
      <c r="C167" s="13">
        <v>33000</v>
      </c>
      <c r="D167" s="13">
        <v>2300</v>
      </c>
      <c r="E167" s="13">
        <v>6</v>
      </c>
      <c r="F167" s="13"/>
      <c r="G167" s="13"/>
      <c r="H167" s="13"/>
      <c r="I167" s="13"/>
      <c r="J167" s="13"/>
      <c r="K167" s="13"/>
      <c r="L167" s="13"/>
      <c r="M167" s="13"/>
      <c r="N167" s="13">
        <v>1</v>
      </c>
      <c r="O167" s="13">
        <v>33000</v>
      </c>
      <c r="P167" s="13">
        <v>2300</v>
      </c>
      <c r="Q167" s="13">
        <v>6</v>
      </c>
    </row>
    <row r="168" spans="1:17" x14ac:dyDescent="0.35">
      <c r="A168" s="12">
        <v>383.33</v>
      </c>
      <c r="B168" s="13">
        <v>1</v>
      </c>
      <c r="C168" s="13">
        <v>33000</v>
      </c>
      <c r="D168" s="13">
        <v>2300</v>
      </c>
      <c r="E168" s="13">
        <v>6</v>
      </c>
      <c r="F168" s="13"/>
      <c r="G168" s="13"/>
      <c r="H168" s="13"/>
      <c r="I168" s="13"/>
      <c r="J168" s="13"/>
      <c r="K168" s="13"/>
      <c r="L168" s="13"/>
      <c r="M168" s="13"/>
      <c r="N168" s="13">
        <v>1</v>
      </c>
      <c r="O168" s="13">
        <v>33000</v>
      </c>
      <c r="P168" s="13">
        <v>2300</v>
      </c>
      <c r="Q168" s="13">
        <v>6</v>
      </c>
    </row>
    <row r="169" spans="1:17" x14ac:dyDescent="0.35">
      <c r="A169" s="11" t="s">
        <v>3435</v>
      </c>
      <c r="B169" s="13"/>
      <c r="C169" s="13"/>
      <c r="D169" s="13"/>
      <c r="E169" s="13"/>
      <c r="F169" s="13"/>
      <c r="G169" s="13"/>
      <c r="H169" s="13"/>
      <c r="I169" s="13"/>
      <c r="J169" s="13">
        <v>1</v>
      </c>
      <c r="K169" s="13">
        <v>5000</v>
      </c>
      <c r="L169" s="13">
        <v>5295</v>
      </c>
      <c r="M169" s="13">
        <v>37</v>
      </c>
      <c r="N169" s="13">
        <v>1</v>
      </c>
      <c r="O169" s="13">
        <v>5000</v>
      </c>
      <c r="P169" s="13">
        <v>5295</v>
      </c>
      <c r="Q169" s="13">
        <v>37</v>
      </c>
    </row>
    <row r="170" spans="1:17" x14ac:dyDescent="0.35">
      <c r="A170" s="12">
        <v>143.11000000000001</v>
      </c>
      <c r="B170" s="13"/>
      <c r="C170" s="13"/>
      <c r="D170" s="13"/>
      <c r="E170" s="13"/>
      <c r="F170" s="13"/>
      <c r="G170" s="13"/>
      <c r="H170" s="13"/>
      <c r="I170" s="13"/>
      <c r="J170" s="13">
        <v>1</v>
      </c>
      <c r="K170" s="13">
        <v>5000</v>
      </c>
      <c r="L170" s="13">
        <v>5295</v>
      </c>
      <c r="M170" s="13">
        <v>37</v>
      </c>
      <c r="N170" s="13">
        <v>1</v>
      </c>
      <c r="O170" s="13">
        <v>5000</v>
      </c>
      <c r="P170" s="13">
        <v>5295</v>
      </c>
      <c r="Q170" s="13">
        <v>37</v>
      </c>
    </row>
    <row r="171" spans="1:17" x14ac:dyDescent="0.35">
      <c r="A171" s="11" t="s">
        <v>2805</v>
      </c>
      <c r="B171" s="13"/>
      <c r="C171" s="13"/>
      <c r="D171" s="13"/>
      <c r="E171" s="13"/>
      <c r="F171" s="13"/>
      <c r="G171" s="13"/>
      <c r="H171" s="13"/>
      <c r="I171" s="13"/>
      <c r="J171" s="13">
        <v>1</v>
      </c>
      <c r="K171" s="13">
        <v>400</v>
      </c>
      <c r="L171" s="13">
        <v>440</v>
      </c>
      <c r="M171" s="13">
        <v>18</v>
      </c>
      <c r="N171" s="13">
        <v>1</v>
      </c>
      <c r="O171" s="13">
        <v>400</v>
      </c>
      <c r="P171" s="13">
        <v>440</v>
      </c>
      <c r="Q171" s="13">
        <v>18</v>
      </c>
    </row>
    <row r="172" spans="1:17" x14ac:dyDescent="0.35">
      <c r="A172" s="12">
        <v>24.44</v>
      </c>
      <c r="B172" s="13"/>
      <c r="C172" s="13"/>
      <c r="D172" s="13"/>
      <c r="E172" s="13"/>
      <c r="F172" s="13"/>
      <c r="G172" s="13"/>
      <c r="H172" s="13"/>
      <c r="I172" s="13"/>
      <c r="J172" s="13">
        <v>1</v>
      </c>
      <c r="K172" s="13">
        <v>400</v>
      </c>
      <c r="L172" s="13">
        <v>440</v>
      </c>
      <c r="M172" s="13">
        <v>18</v>
      </c>
      <c r="N172" s="13">
        <v>1</v>
      </c>
      <c r="O172" s="13">
        <v>400</v>
      </c>
      <c r="P172" s="13">
        <v>440</v>
      </c>
      <c r="Q172" s="13">
        <v>18</v>
      </c>
    </row>
    <row r="173" spans="1:17" x14ac:dyDescent="0.35">
      <c r="A173" s="11" t="s">
        <v>2788</v>
      </c>
      <c r="B173" s="13"/>
      <c r="C173" s="13"/>
      <c r="D173" s="13"/>
      <c r="E173" s="13"/>
      <c r="F173" s="13"/>
      <c r="G173" s="13"/>
      <c r="H173" s="13"/>
      <c r="I173" s="13"/>
      <c r="J173" s="13">
        <v>1</v>
      </c>
      <c r="K173" s="13">
        <v>2000</v>
      </c>
      <c r="L173" s="13">
        <v>2050</v>
      </c>
      <c r="M173" s="13">
        <v>20</v>
      </c>
      <c r="N173" s="13">
        <v>1</v>
      </c>
      <c r="O173" s="13">
        <v>2000</v>
      </c>
      <c r="P173" s="13">
        <v>2050</v>
      </c>
      <c r="Q173" s="13">
        <v>20</v>
      </c>
    </row>
    <row r="174" spans="1:17" x14ac:dyDescent="0.35">
      <c r="A174" s="12">
        <v>102.5</v>
      </c>
      <c r="B174" s="13"/>
      <c r="C174" s="13"/>
      <c r="D174" s="13"/>
      <c r="E174" s="13"/>
      <c r="F174" s="13"/>
      <c r="G174" s="13"/>
      <c r="H174" s="13"/>
      <c r="I174" s="13"/>
      <c r="J174" s="13">
        <v>1</v>
      </c>
      <c r="K174" s="13">
        <v>2000</v>
      </c>
      <c r="L174" s="13">
        <v>2050</v>
      </c>
      <c r="M174" s="13">
        <v>20</v>
      </c>
      <c r="N174" s="13">
        <v>1</v>
      </c>
      <c r="O174" s="13">
        <v>2000</v>
      </c>
      <c r="P174" s="13">
        <v>2050</v>
      </c>
      <c r="Q174" s="13">
        <v>20</v>
      </c>
    </row>
    <row r="175" spans="1:17" x14ac:dyDescent="0.35">
      <c r="A175" s="11" t="s">
        <v>3350</v>
      </c>
      <c r="B175" s="13"/>
      <c r="C175" s="13"/>
      <c r="D175" s="13"/>
      <c r="E175" s="13"/>
      <c r="F175" s="13"/>
      <c r="G175" s="13"/>
      <c r="H175" s="13"/>
      <c r="I175" s="13"/>
      <c r="J175" s="13">
        <v>1</v>
      </c>
      <c r="K175" s="13">
        <v>5000</v>
      </c>
      <c r="L175" s="13">
        <v>5055</v>
      </c>
      <c r="M175" s="13">
        <v>54</v>
      </c>
      <c r="N175" s="13">
        <v>1</v>
      </c>
      <c r="O175" s="13">
        <v>5000</v>
      </c>
      <c r="P175" s="13">
        <v>5055</v>
      </c>
      <c r="Q175" s="13">
        <v>54</v>
      </c>
    </row>
    <row r="176" spans="1:17" x14ac:dyDescent="0.35">
      <c r="A176" s="12">
        <v>93.61</v>
      </c>
      <c r="B176" s="13"/>
      <c r="C176" s="13"/>
      <c r="D176" s="13"/>
      <c r="E176" s="13"/>
      <c r="F176" s="13"/>
      <c r="G176" s="13"/>
      <c r="H176" s="13"/>
      <c r="I176" s="13"/>
      <c r="J176" s="13">
        <v>1</v>
      </c>
      <c r="K176" s="13">
        <v>5000</v>
      </c>
      <c r="L176" s="13">
        <v>5055</v>
      </c>
      <c r="M176" s="13">
        <v>54</v>
      </c>
      <c r="N176" s="13">
        <v>1</v>
      </c>
      <c r="O176" s="13">
        <v>5000</v>
      </c>
      <c r="P176" s="13">
        <v>5055</v>
      </c>
      <c r="Q176" s="13">
        <v>54</v>
      </c>
    </row>
    <row r="177" spans="1:17" x14ac:dyDescent="0.35">
      <c r="A177" s="11" t="s">
        <v>3585</v>
      </c>
      <c r="B177" s="13"/>
      <c r="C177" s="13"/>
      <c r="D177" s="13"/>
      <c r="E177" s="13"/>
      <c r="F177" s="13"/>
      <c r="G177" s="13"/>
      <c r="H177" s="13"/>
      <c r="I177" s="13"/>
      <c r="J177" s="13">
        <v>1</v>
      </c>
      <c r="K177" s="13">
        <v>7500</v>
      </c>
      <c r="L177" s="13">
        <v>8207</v>
      </c>
      <c r="M177" s="13">
        <v>54</v>
      </c>
      <c r="N177" s="13">
        <v>1</v>
      </c>
      <c r="O177" s="13">
        <v>7500</v>
      </c>
      <c r="P177" s="13">
        <v>8207</v>
      </c>
      <c r="Q177" s="13">
        <v>54</v>
      </c>
    </row>
    <row r="178" spans="1:17" x14ac:dyDescent="0.35">
      <c r="A178" s="12">
        <v>151.97999999999999</v>
      </c>
      <c r="B178" s="13"/>
      <c r="C178" s="13"/>
      <c r="D178" s="13"/>
      <c r="E178" s="13"/>
      <c r="F178" s="13"/>
      <c r="G178" s="13"/>
      <c r="H178" s="13"/>
      <c r="I178" s="13"/>
      <c r="J178" s="13">
        <v>1</v>
      </c>
      <c r="K178" s="13">
        <v>7500</v>
      </c>
      <c r="L178" s="13">
        <v>8207</v>
      </c>
      <c r="M178" s="13">
        <v>54</v>
      </c>
      <c r="N178" s="13">
        <v>1</v>
      </c>
      <c r="O178" s="13">
        <v>7500</v>
      </c>
      <c r="P178" s="13">
        <v>8207</v>
      </c>
      <c r="Q178" s="13">
        <v>54</v>
      </c>
    </row>
    <row r="179" spans="1:17" x14ac:dyDescent="0.35">
      <c r="A179" s="11" t="s">
        <v>3224</v>
      </c>
      <c r="B179" s="13"/>
      <c r="C179" s="13"/>
      <c r="D179" s="13"/>
      <c r="E179" s="13"/>
      <c r="F179" s="13"/>
      <c r="G179" s="13"/>
      <c r="H179" s="13"/>
      <c r="I179" s="13"/>
      <c r="J179" s="13">
        <v>1</v>
      </c>
      <c r="K179" s="13">
        <v>30000</v>
      </c>
      <c r="L179" s="13">
        <v>30610</v>
      </c>
      <c r="M179" s="13">
        <v>216</v>
      </c>
      <c r="N179" s="13">
        <v>1</v>
      </c>
      <c r="O179" s="13">
        <v>30000</v>
      </c>
      <c r="P179" s="13">
        <v>30610</v>
      </c>
      <c r="Q179" s="13">
        <v>216</v>
      </c>
    </row>
    <row r="180" spans="1:17" x14ac:dyDescent="0.35">
      <c r="A180" s="12">
        <v>141.71</v>
      </c>
      <c r="B180" s="13"/>
      <c r="C180" s="13"/>
      <c r="D180" s="13"/>
      <c r="E180" s="13"/>
      <c r="F180" s="13"/>
      <c r="G180" s="13"/>
      <c r="H180" s="13"/>
      <c r="I180" s="13"/>
      <c r="J180" s="13">
        <v>1</v>
      </c>
      <c r="K180" s="13">
        <v>30000</v>
      </c>
      <c r="L180" s="13">
        <v>30610</v>
      </c>
      <c r="M180" s="13">
        <v>216</v>
      </c>
      <c r="N180" s="13">
        <v>1</v>
      </c>
      <c r="O180" s="13">
        <v>30000</v>
      </c>
      <c r="P180" s="13">
        <v>30610</v>
      </c>
      <c r="Q180" s="13">
        <v>216</v>
      </c>
    </row>
    <row r="181" spans="1:17" x14ac:dyDescent="0.35">
      <c r="A181" s="11" t="s">
        <v>3828</v>
      </c>
      <c r="B181" s="13"/>
      <c r="C181" s="13"/>
      <c r="D181" s="13"/>
      <c r="E181" s="13"/>
      <c r="F181" s="13"/>
      <c r="G181" s="13"/>
      <c r="H181" s="13"/>
      <c r="I181" s="13"/>
      <c r="J181" s="13">
        <v>1</v>
      </c>
      <c r="K181" s="13">
        <v>500</v>
      </c>
      <c r="L181" s="13">
        <v>530.11</v>
      </c>
      <c r="M181" s="13">
        <v>9</v>
      </c>
      <c r="N181" s="13">
        <v>1</v>
      </c>
      <c r="O181" s="13">
        <v>500</v>
      </c>
      <c r="P181" s="13">
        <v>530.11</v>
      </c>
      <c r="Q181" s="13">
        <v>9</v>
      </c>
    </row>
    <row r="182" spans="1:17" x14ac:dyDescent="0.35">
      <c r="A182" s="12">
        <v>58.9</v>
      </c>
      <c r="B182" s="13"/>
      <c r="C182" s="13"/>
      <c r="D182" s="13"/>
      <c r="E182" s="13"/>
      <c r="F182" s="13"/>
      <c r="G182" s="13"/>
      <c r="H182" s="13"/>
      <c r="I182" s="13"/>
      <c r="J182" s="13">
        <v>1</v>
      </c>
      <c r="K182" s="13">
        <v>500</v>
      </c>
      <c r="L182" s="13">
        <v>530.11</v>
      </c>
      <c r="M182" s="13">
        <v>9</v>
      </c>
      <c r="N182" s="13">
        <v>1</v>
      </c>
      <c r="O182" s="13">
        <v>500</v>
      </c>
      <c r="P182" s="13">
        <v>530.11</v>
      </c>
      <c r="Q182" s="13">
        <v>9</v>
      </c>
    </row>
    <row r="183" spans="1:17" x14ac:dyDescent="0.35">
      <c r="A183" s="11" t="s">
        <v>3658</v>
      </c>
      <c r="B183" s="13"/>
      <c r="C183" s="13"/>
      <c r="D183" s="13"/>
      <c r="E183" s="13"/>
      <c r="F183" s="13"/>
      <c r="G183" s="13"/>
      <c r="H183" s="13"/>
      <c r="I183" s="13"/>
      <c r="J183" s="13">
        <v>1</v>
      </c>
      <c r="K183" s="13">
        <v>3000</v>
      </c>
      <c r="L183" s="13">
        <v>3330</v>
      </c>
      <c r="M183" s="13">
        <v>36</v>
      </c>
      <c r="N183" s="13">
        <v>1</v>
      </c>
      <c r="O183" s="13">
        <v>3000</v>
      </c>
      <c r="P183" s="13">
        <v>3330</v>
      </c>
      <c r="Q183" s="13">
        <v>36</v>
      </c>
    </row>
    <row r="184" spans="1:17" x14ac:dyDescent="0.35">
      <c r="A184" s="12">
        <v>92.5</v>
      </c>
      <c r="B184" s="13"/>
      <c r="C184" s="13"/>
      <c r="D184" s="13"/>
      <c r="E184" s="13"/>
      <c r="F184" s="13"/>
      <c r="G184" s="13"/>
      <c r="H184" s="13"/>
      <c r="I184" s="13"/>
      <c r="J184" s="13">
        <v>1</v>
      </c>
      <c r="K184" s="13">
        <v>3000</v>
      </c>
      <c r="L184" s="13">
        <v>3330</v>
      </c>
      <c r="M184" s="13">
        <v>36</v>
      </c>
      <c r="N184" s="13">
        <v>1</v>
      </c>
      <c r="O184" s="13">
        <v>3000</v>
      </c>
      <c r="P184" s="13">
        <v>3330</v>
      </c>
      <c r="Q184" s="13">
        <v>36</v>
      </c>
    </row>
    <row r="185" spans="1:17" x14ac:dyDescent="0.35">
      <c r="A185" s="11" t="s">
        <v>3813</v>
      </c>
      <c r="B185" s="13"/>
      <c r="C185" s="13"/>
      <c r="D185" s="13"/>
      <c r="E185" s="13"/>
      <c r="F185" s="13"/>
      <c r="G185" s="13"/>
      <c r="H185" s="13"/>
      <c r="I185" s="13"/>
      <c r="J185" s="13">
        <v>1</v>
      </c>
      <c r="K185" s="13">
        <v>1500</v>
      </c>
      <c r="L185" s="13">
        <v>1788.57</v>
      </c>
      <c r="M185" s="13">
        <v>37</v>
      </c>
      <c r="N185" s="13">
        <v>1</v>
      </c>
      <c r="O185" s="13">
        <v>1500</v>
      </c>
      <c r="P185" s="13">
        <v>1788.57</v>
      </c>
      <c r="Q185" s="13">
        <v>37</v>
      </c>
    </row>
    <row r="186" spans="1:17" x14ac:dyDescent="0.35">
      <c r="A186" s="12">
        <v>48.34</v>
      </c>
      <c r="B186" s="13"/>
      <c r="C186" s="13"/>
      <c r="D186" s="13"/>
      <c r="E186" s="13"/>
      <c r="F186" s="13"/>
      <c r="G186" s="13"/>
      <c r="H186" s="13"/>
      <c r="I186" s="13"/>
      <c r="J186" s="13">
        <v>1</v>
      </c>
      <c r="K186" s="13">
        <v>1500</v>
      </c>
      <c r="L186" s="13">
        <v>1788.57</v>
      </c>
      <c r="M186" s="13">
        <v>37</v>
      </c>
      <c r="N186" s="13">
        <v>1</v>
      </c>
      <c r="O186" s="13">
        <v>1500</v>
      </c>
      <c r="P186" s="13">
        <v>1788.57</v>
      </c>
      <c r="Q186" s="13">
        <v>37</v>
      </c>
    </row>
    <row r="187" spans="1:17" x14ac:dyDescent="0.35">
      <c r="A187" s="11" t="s">
        <v>3916</v>
      </c>
      <c r="B187" s="13">
        <v>1</v>
      </c>
      <c r="C187" s="13">
        <v>5000</v>
      </c>
      <c r="D187" s="13">
        <v>90</v>
      </c>
      <c r="E187" s="13">
        <v>3</v>
      </c>
      <c r="F187" s="13"/>
      <c r="G187" s="13"/>
      <c r="H187" s="13"/>
      <c r="I187" s="13"/>
      <c r="J187" s="13"/>
      <c r="K187" s="13"/>
      <c r="L187" s="13"/>
      <c r="M187" s="13"/>
      <c r="N187" s="13">
        <v>1</v>
      </c>
      <c r="O187" s="13">
        <v>5000</v>
      </c>
      <c r="P187" s="13">
        <v>90</v>
      </c>
      <c r="Q187" s="13">
        <v>3</v>
      </c>
    </row>
    <row r="188" spans="1:17" x14ac:dyDescent="0.35">
      <c r="A188" s="12">
        <v>30</v>
      </c>
      <c r="B188" s="13">
        <v>1</v>
      </c>
      <c r="C188" s="13">
        <v>5000</v>
      </c>
      <c r="D188" s="13">
        <v>90</v>
      </c>
      <c r="E188" s="13">
        <v>3</v>
      </c>
      <c r="F188" s="13"/>
      <c r="G188" s="13"/>
      <c r="H188" s="13"/>
      <c r="I188" s="13"/>
      <c r="J188" s="13"/>
      <c r="K188" s="13"/>
      <c r="L188" s="13"/>
      <c r="M188" s="13"/>
      <c r="N188" s="13">
        <v>1</v>
      </c>
      <c r="O188" s="13">
        <v>5000</v>
      </c>
      <c r="P188" s="13">
        <v>90</v>
      </c>
      <c r="Q188" s="13">
        <v>3</v>
      </c>
    </row>
    <row r="189" spans="1:17" x14ac:dyDescent="0.35">
      <c r="A189" s="11" t="s">
        <v>2817</v>
      </c>
      <c r="B189" s="13"/>
      <c r="C189" s="13"/>
      <c r="D189" s="13"/>
      <c r="E189" s="13"/>
      <c r="F189" s="13"/>
      <c r="G189" s="13"/>
      <c r="H189" s="13"/>
      <c r="I189" s="13"/>
      <c r="J189" s="13">
        <v>1</v>
      </c>
      <c r="K189" s="13">
        <v>600</v>
      </c>
      <c r="L189" s="13">
        <v>780</v>
      </c>
      <c r="M189" s="13">
        <v>33</v>
      </c>
      <c r="N189" s="13">
        <v>1</v>
      </c>
      <c r="O189" s="13">
        <v>600</v>
      </c>
      <c r="P189" s="13">
        <v>780</v>
      </c>
      <c r="Q189" s="13">
        <v>33</v>
      </c>
    </row>
    <row r="190" spans="1:17" x14ac:dyDescent="0.35">
      <c r="A190" s="12">
        <v>23.64</v>
      </c>
      <c r="B190" s="13"/>
      <c r="C190" s="13"/>
      <c r="D190" s="13"/>
      <c r="E190" s="13"/>
      <c r="F190" s="13"/>
      <c r="G190" s="13"/>
      <c r="H190" s="13"/>
      <c r="I190" s="13"/>
      <c r="J190" s="13">
        <v>1</v>
      </c>
      <c r="K190" s="13">
        <v>600</v>
      </c>
      <c r="L190" s="13">
        <v>780</v>
      </c>
      <c r="M190" s="13">
        <v>33</v>
      </c>
      <c r="N190" s="13">
        <v>1</v>
      </c>
      <c r="O190" s="13">
        <v>600</v>
      </c>
      <c r="P190" s="13">
        <v>780</v>
      </c>
      <c r="Q190" s="13">
        <v>33</v>
      </c>
    </row>
    <row r="191" spans="1:17" x14ac:dyDescent="0.35">
      <c r="A191" s="11" t="s">
        <v>3653</v>
      </c>
      <c r="B191" s="13"/>
      <c r="C191" s="13"/>
      <c r="D191" s="13"/>
      <c r="E191" s="13"/>
      <c r="F191" s="13"/>
      <c r="G191" s="13"/>
      <c r="H191" s="13"/>
      <c r="I191" s="13"/>
      <c r="J191" s="13">
        <v>1</v>
      </c>
      <c r="K191" s="13">
        <v>5000</v>
      </c>
      <c r="L191" s="13">
        <v>5291</v>
      </c>
      <c r="M191" s="13">
        <v>46</v>
      </c>
      <c r="N191" s="13">
        <v>1</v>
      </c>
      <c r="O191" s="13">
        <v>5000</v>
      </c>
      <c r="P191" s="13">
        <v>5291</v>
      </c>
      <c r="Q191" s="13">
        <v>46</v>
      </c>
    </row>
    <row r="192" spans="1:17" x14ac:dyDescent="0.35">
      <c r="A192" s="12">
        <v>115.02</v>
      </c>
      <c r="B192" s="13"/>
      <c r="C192" s="13"/>
      <c r="D192" s="13"/>
      <c r="E192" s="13"/>
      <c r="F192" s="13"/>
      <c r="G192" s="13"/>
      <c r="H192" s="13"/>
      <c r="I192" s="13"/>
      <c r="J192" s="13">
        <v>1</v>
      </c>
      <c r="K192" s="13">
        <v>5000</v>
      </c>
      <c r="L192" s="13">
        <v>5291</v>
      </c>
      <c r="M192" s="13">
        <v>46</v>
      </c>
      <c r="N192" s="13">
        <v>1</v>
      </c>
      <c r="O192" s="13">
        <v>5000</v>
      </c>
      <c r="P192" s="13">
        <v>5291</v>
      </c>
      <c r="Q192" s="13">
        <v>46</v>
      </c>
    </row>
    <row r="193" spans="1:17" x14ac:dyDescent="0.35">
      <c r="A193" s="11" t="s">
        <v>4081</v>
      </c>
      <c r="B193" s="13">
        <v>1</v>
      </c>
      <c r="C193" s="13">
        <v>3500</v>
      </c>
      <c r="D193" s="13">
        <v>10</v>
      </c>
      <c r="E193" s="13">
        <v>1</v>
      </c>
      <c r="F193" s="13"/>
      <c r="G193" s="13"/>
      <c r="H193" s="13"/>
      <c r="I193" s="13"/>
      <c r="J193" s="13"/>
      <c r="K193" s="13"/>
      <c r="L193" s="13"/>
      <c r="M193" s="13"/>
      <c r="N193" s="13">
        <v>1</v>
      </c>
      <c r="O193" s="13">
        <v>3500</v>
      </c>
      <c r="P193" s="13">
        <v>10</v>
      </c>
      <c r="Q193" s="13">
        <v>1</v>
      </c>
    </row>
    <row r="194" spans="1:17" x14ac:dyDescent="0.35">
      <c r="A194" s="12">
        <v>10</v>
      </c>
      <c r="B194" s="13">
        <v>1</v>
      </c>
      <c r="C194" s="13">
        <v>3500</v>
      </c>
      <c r="D194" s="13">
        <v>10</v>
      </c>
      <c r="E194" s="13">
        <v>1</v>
      </c>
      <c r="F194" s="13"/>
      <c r="G194" s="13"/>
      <c r="H194" s="13"/>
      <c r="I194" s="13"/>
      <c r="J194" s="13"/>
      <c r="K194" s="13"/>
      <c r="L194" s="13"/>
      <c r="M194" s="13"/>
      <c r="N194" s="13">
        <v>1</v>
      </c>
      <c r="O194" s="13">
        <v>3500</v>
      </c>
      <c r="P194" s="13">
        <v>10</v>
      </c>
      <c r="Q194" s="13">
        <v>1</v>
      </c>
    </row>
    <row r="195" spans="1:17" x14ac:dyDescent="0.35">
      <c r="A195" s="11" t="s">
        <v>3170</v>
      </c>
      <c r="B195" s="13"/>
      <c r="C195" s="13"/>
      <c r="D195" s="13"/>
      <c r="E195" s="13"/>
      <c r="F195" s="13"/>
      <c r="G195" s="13"/>
      <c r="H195" s="13"/>
      <c r="I195" s="13"/>
      <c r="J195" s="13">
        <v>1</v>
      </c>
      <c r="K195" s="13">
        <v>2000</v>
      </c>
      <c r="L195" s="13">
        <v>2245</v>
      </c>
      <c r="M195" s="13">
        <v>71</v>
      </c>
      <c r="N195" s="13">
        <v>1</v>
      </c>
      <c r="O195" s="13">
        <v>2000</v>
      </c>
      <c r="P195" s="13">
        <v>2245</v>
      </c>
      <c r="Q195" s="13">
        <v>71</v>
      </c>
    </row>
    <row r="196" spans="1:17" x14ac:dyDescent="0.35">
      <c r="A196" s="12">
        <v>31.62</v>
      </c>
      <c r="B196" s="13"/>
      <c r="C196" s="13"/>
      <c r="D196" s="13"/>
      <c r="E196" s="13"/>
      <c r="F196" s="13"/>
      <c r="G196" s="13"/>
      <c r="H196" s="13"/>
      <c r="I196" s="13"/>
      <c r="J196" s="13">
        <v>1</v>
      </c>
      <c r="K196" s="13">
        <v>2000</v>
      </c>
      <c r="L196" s="13">
        <v>2245</v>
      </c>
      <c r="M196" s="13">
        <v>71</v>
      </c>
      <c r="N196" s="13">
        <v>1</v>
      </c>
      <c r="O196" s="13">
        <v>2000</v>
      </c>
      <c r="P196" s="13">
        <v>2245</v>
      </c>
      <c r="Q196" s="13">
        <v>71</v>
      </c>
    </row>
    <row r="197" spans="1:17" x14ac:dyDescent="0.35">
      <c r="A197" s="11" t="s">
        <v>3596</v>
      </c>
      <c r="B197" s="13"/>
      <c r="C197" s="13"/>
      <c r="D197" s="13"/>
      <c r="E197" s="13"/>
      <c r="F197" s="13"/>
      <c r="G197" s="13"/>
      <c r="H197" s="13"/>
      <c r="I197" s="13"/>
      <c r="J197" s="13">
        <v>1</v>
      </c>
      <c r="K197" s="13">
        <v>2500</v>
      </c>
      <c r="L197" s="13">
        <v>2565</v>
      </c>
      <c r="M197" s="13">
        <v>33</v>
      </c>
      <c r="N197" s="13">
        <v>1</v>
      </c>
      <c r="O197" s="13">
        <v>2500</v>
      </c>
      <c r="P197" s="13">
        <v>2565</v>
      </c>
      <c r="Q197" s="13">
        <v>33</v>
      </c>
    </row>
    <row r="198" spans="1:17" x14ac:dyDescent="0.35">
      <c r="A198" s="12">
        <v>77.73</v>
      </c>
      <c r="B198" s="13"/>
      <c r="C198" s="13"/>
      <c r="D198" s="13"/>
      <c r="E198" s="13"/>
      <c r="F198" s="13"/>
      <c r="G198" s="13"/>
      <c r="H198" s="13"/>
      <c r="I198" s="13"/>
      <c r="J198" s="13">
        <v>1</v>
      </c>
      <c r="K198" s="13">
        <v>2500</v>
      </c>
      <c r="L198" s="13">
        <v>2565</v>
      </c>
      <c r="M198" s="13">
        <v>33</v>
      </c>
      <c r="N198" s="13">
        <v>1</v>
      </c>
      <c r="O198" s="13">
        <v>2500</v>
      </c>
      <c r="P198" s="13">
        <v>2565</v>
      </c>
      <c r="Q198" s="13">
        <v>33</v>
      </c>
    </row>
    <row r="199" spans="1:17" x14ac:dyDescent="0.35">
      <c r="A199" s="11" t="s">
        <v>3940</v>
      </c>
      <c r="B199" s="13">
        <v>1</v>
      </c>
      <c r="C199" s="13">
        <v>5000</v>
      </c>
      <c r="D199" s="13">
        <v>1782</v>
      </c>
      <c r="E199" s="13">
        <v>13</v>
      </c>
      <c r="F199" s="13"/>
      <c r="G199" s="13"/>
      <c r="H199" s="13"/>
      <c r="I199" s="13"/>
      <c r="J199" s="13"/>
      <c r="K199" s="13"/>
      <c r="L199" s="13"/>
      <c r="M199" s="13"/>
      <c r="N199" s="13">
        <v>1</v>
      </c>
      <c r="O199" s="13">
        <v>5000</v>
      </c>
      <c r="P199" s="13">
        <v>1782</v>
      </c>
      <c r="Q199" s="13">
        <v>13</v>
      </c>
    </row>
    <row r="200" spans="1:17" x14ac:dyDescent="0.35">
      <c r="A200" s="12">
        <v>137.08000000000001</v>
      </c>
      <c r="B200" s="13">
        <v>1</v>
      </c>
      <c r="C200" s="13">
        <v>5000</v>
      </c>
      <c r="D200" s="13">
        <v>1782</v>
      </c>
      <c r="E200" s="13">
        <v>13</v>
      </c>
      <c r="F200" s="13"/>
      <c r="G200" s="13"/>
      <c r="H200" s="13"/>
      <c r="I200" s="13"/>
      <c r="J200" s="13"/>
      <c r="K200" s="13"/>
      <c r="L200" s="13"/>
      <c r="M200" s="13"/>
      <c r="N200" s="13">
        <v>1</v>
      </c>
      <c r="O200" s="13">
        <v>5000</v>
      </c>
      <c r="P200" s="13">
        <v>1782</v>
      </c>
      <c r="Q200" s="13">
        <v>13</v>
      </c>
    </row>
    <row r="201" spans="1:17" x14ac:dyDescent="0.35">
      <c r="A201" s="11" t="s">
        <v>2895</v>
      </c>
      <c r="B201" s="13">
        <v>1</v>
      </c>
      <c r="C201" s="13">
        <v>500</v>
      </c>
      <c r="D201" s="13">
        <v>23</v>
      </c>
      <c r="E201" s="13">
        <v>4</v>
      </c>
      <c r="F201" s="13"/>
      <c r="G201" s="13"/>
      <c r="H201" s="13"/>
      <c r="I201" s="13"/>
      <c r="J201" s="13"/>
      <c r="K201" s="13"/>
      <c r="L201" s="13"/>
      <c r="M201" s="13"/>
      <c r="N201" s="13">
        <v>1</v>
      </c>
      <c r="O201" s="13">
        <v>500</v>
      </c>
      <c r="P201" s="13">
        <v>23</v>
      </c>
      <c r="Q201" s="13">
        <v>4</v>
      </c>
    </row>
    <row r="202" spans="1:17" x14ac:dyDescent="0.35">
      <c r="A202" s="12">
        <v>5.75</v>
      </c>
      <c r="B202" s="13">
        <v>1</v>
      </c>
      <c r="C202" s="13">
        <v>500</v>
      </c>
      <c r="D202" s="13">
        <v>23</v>
      </c>
      <c r="E202" s="13">
        <v>4</v>
      </c>
      <c r="F202" s="13"/>
      <c r="G202" s="13"/>
      <c r="H202" s="13"/>
      <c r="I202" s="13"/>
      <c r="J202" s="13"/>
      <c r="K202" s="13"/>
      <c r="L202" s="13"/>
      <c r="M202" s="13"/>
      <c r="N202" s="13">
        <v>1</v>
      </c>
      <c r="O202" s="13">
        <v>500</v>
      </c>
      <c r="P202" s="13">
        <v>23</v>
      </c>
      <c r="Q202" s="13">
        <v>4</v>
      </c>
    </row>
    <row r="203" spans="1:17" x14ac:dyDescent="0.35">
      <c r="A203" s="11" t="s">
        <v>3296</v>
      </c>
      <c r="B203" s="13"/>
      <c r="C203" s="13"/>
      <c r="D203" s="13"/>
      <c r="E203" s="13"/>
      <c r="F203" s="13"/>
      <c r="G203" s="13"/>
      <c r="H203" s="13"/>
      <c r="I203" s="13"/>
      <c r="J203" s="13">
        <v>1</v>
      </c>
      <c r="K203" s="13">
        <v>1500</v>
      </c>
      <c r="L203" s="13">
        <v>2161</v>
      </c>
      <c r="M203" s="13">
        <v>47</v>
      </c>
      <c r="N203" s="13">
        <v>1</v>
      </c>
      <c r="O203" s="13">
        <v>1500</v>
      </c>
      <c r="P203" s="13">
        <v>2161</v>
      </c>
      <c r="Q203" s="13">
        <v>47</v>
      </c>
    </row>
    <row r="204" spans="1:17" x14ac:dyDescent="0.35">
      <c r="A204" s="12">
        <v>45.98</v>
      </c>
      <c r="B204" s="13"/>
      <c r="C204" s="13"/>
      <c r="D204" s="13"/>
      <c r="E204" s="13"/>
      <c r="F204" s="13"/>
      <c r="G204" s="13"/>
      <c r="H204" s="13"/>
      <c r="I204" s="13"/>
      <c r="J204" s="13">
        <v>1</v>
      </c>
      <c r="K204" s="13">
        <v>1500</v>
      </c>
      <c r="L204" s="13">
        <v>2161</v>
      </c>
      <c r="M204" s="13">
        <v>47</v>
      </c>
      <c r="N204" s="13">
        <v>1</v>
      </c>
      <c r="O204" s="13">
        <v>1500</v>
      </c>
      <c r="P204" s="13">
        <v>2161</v>
      </c>
      <c r="Q204" s="13">
        <v>47</v>
      </c>
    </row>
    <row r="205" spans="1:17" x14ac:dyDescent="0.35">
      <c r="A205" s="11" t="s">
        <v>3238</v>
      </c>
      <c r="B205" s="13"/>
      <c r="C205" s="13"/>
      <c r="D205" s="13"/>
      <c r="E205" s="13"/>
      <c r="F205" s="13"/>
      <c r="G205" s="13"/>
      <c r="H205" s="13"/>
      <c r="I205" s="13"/>
      <c r="J205" s="13">
        <v>1</v>
      </c>
      <c r="K205" s="13">
        <v>2800</v>
      </c>
      <c r="L205" s="13">
        <v>3145</v>
      </c>
      <c r="M205" s="13">
        <v>79</v>
      </c>
      <c r="N205" s="13">
        <v>1</v>
      </c>
      <c r="O205" s="13">
        <v>2800</v>
      </c>
      <c r="P205" s="13">
        <v>3145</v>
      </c>
      <c r="Q205" s="13">
        <v>79</v>
      </c>
    </row>
    <row r="206" spans="1:17" x14ac:dyDescent="0.35">
      <c r="A206" s="12">
        <v>39.81</v>
      </c>
      <c r="B206" s="13"/>
      <c r="C206" s="13"/>
      <c r="D206" s="13"/>
      <c r="E206" s="13"/>
      <c r="F206" s="13"/>
      <c r="G206" s="13"/>
      <c r="H206" s="13"/>
      <c r="I206" s="13"/>
      <c r="J206" s="13">
        <v>1</v>
      </c>
      <c r="K206" s="13">
        <v>2800</v>
      </c>
      <c r="L206" s="13">
        <v>3145</v>
      </c>
      <c r="M206" s="13">
        <v>79</v>
      </c>
      <c r="N206" s="13">
        <v>1</v>
      </c>
      <c r="O206" s="13">
        <v>2800</v>
      </c>
      <c r="P206" s="13">
        <v>3145</v>
      </c>
      <c r="Q206" s="13">
        <v>79</v>
      </c>
    </row>
    <row r="207" spans="1:17" x14ac:dyDescent="0.35">
      <c r="A207" s="11" t="s">
        <v>3371</v>
      </c>
      <c r="B207" s="13"/>
      <c r="C207" s="13"/>
      <c r="D207" s="13"/>
      <c r="E207" s="13"/>
      <c r="F207" s="13"/>
      <c r="G207" s="13"/>
      <c r="H207" s="13"/>
      <c r="I207" s="13"/>
      <c r="J207" s="13">
        <v>1</v>
      </c>
      <c r="K207" s="13">
        <v>1000</v>
      </c>
      <c r="L207" s="13">
        <v>1035</v>
      </c>
      <c r="M207" s="13">
        <v>27</v>
      </c>
      <c r="N207" s="13">
        <v>1</v>
      </c>
      <c r="O207" s="13">
        <v>1000</v>
      </c>
      <c r="P207" s="13">
        <v>1035</v>
      </c>
      <c r="Q207" s="13">
        <v>27</v>
      </c>
    </row>
    <row r="208" spans="1:17" x14ac:dyDescent="0.35">
      <c r="A208" s="12">
        <v>38.33</v>
      </c>
      <c r="B208" s="13"/>
      <c r="C208" s="13"/>
      <c r="D208" s="13"/>
      <c r="E208" s="13"/>
      <c r="F208" s="13"/>
      <c r="G208" s="13"/>
      <c r="H208" s="13"/>
      <c r="I208" s="13"/>
      <c r="J208" s="13">
        <v>1</v>
      </c>
      <c r="K208" s="13">
        <v>1000</v>
      </c>
      <c r="L208" s="13">
        <v>1035</v>
      </c>
      <c r="M208" s="13">
        <v>27</v>
      </c>
      <c r="N208" s="13">
        <v>1</v>
      </c>
      <c r="O208" s="13">
        <v>1000</v>
      </c>
      <c r="P208" s="13">
        <v>1035</v>
      </c>
      <c r="Q208" s="13">
        <v>27</v>
      </c>
    </row>
    <row r="209" spans="1:17" x14ac:dyDescent="0.35">
      <c r="A209" s="11" t="s">
        <v>3650</v>
      </c>
      <c r="B209" s="13"/>
      <c r="C209" s="13"/>
      <c r="D209" s="13"/>
      <c r="E209" s="13"/>
      <c r="F209" s="13"/>
      <c r="G209" s="13"/>
      <c r="H209" s="13"/>
      <c r="I209" s="13"/>
      <c r="J209" s="13">
        <v>1</v>
      </c>
      <c r="K209" s="13">
        <v>2000</v>
      </c>
      <c r="L209" s="13">
        <v>2010</v>
      </c>
      <c r="M209" s="13">
        <v>33</v>
      </c>
      <c r="N209" s="13">
        <v>1</v>
      </c>
      <c r="O209" s="13">
        <v>2000</v>
      </c>
      <c r="P209" s="13">
        <v>2010</v>
      </c>
      <c r="Q209" s="13">
        <v>33</v>
      </c>
    </row>
    <row r="210" spans="1:17" x14ac:dyDescent="0.35">
      <c r="A210" s="12">
        <v>60.91</v>
      </c>
      <c r="B210" s="13"/>
      <c r="C210" s="13"/>
      <c r="D210" s="13"/>
      <c r="E210" s="13"/>
      <c r="F210" s="13"/>
      <c r="G210" s="13"/>
      <c r="H210" s="13"/>
      <c r="I210" s="13"/>
      <c r="J210" s="13">
        <v>1</v>
      </c>
      <c r="K210" s="13">
        <v>2000</v>
      </c>
      <c r="L210" s="13">
        <v>2010</v>
      </c>
      <c r="M210" s="13">
        <v>33</v>
      </c>
      <c r="N210" s="13">
        <v>1</v>
      </c>
      <c r="O210" s="13">
        <v>2000</v>
      </c>
      <c r="P210" s="13">
        <v>2010</v>
      </c>
      <c r="Q210" s="13">
        <v>33</v>
      </c>
    </row>
    <row r="211" spans="1:17" x14ac:dyDescent="0.35">
      <c r="A211" s="11" t="s">
        <v>3436</v>
      </c>
      <c r="B211" s="13"/>
      <c r="C211" s="13"/>
      <c r="D211" s="13"/>
      <c r="E211" s="13"/>
      <c r="F211" s="13"/>
      <c r="G211" s="13"/>
      <c r="H211" s="13"/>
      <c r="I211" s="13"/>
      <c r="J211" s="13">
        <v>1</v>
      </c>
      <c r="K211" s="13">
        <v>3000</v>
      </c>
      <c r="L211" s="13">
        <v>3030</v>
      </c>
      <c r="M211" s="13">
        <v>36</v>
      </c>
      <c r="N211" s="13">
        <v>1</v>
      </c>
      <c r="O211" s="13">
        <v>3000</v>
      </c>
      <c r="P211" s="13">
        <v>3030</v>
      </c>
      <c r="Q211" s="13">
        <v>36</v>
      </c>
    </row>
    <row r="212" spans="1:17" x14ac:dyDescent="0.35">
      <c r="A212" s="12">
        <v>84.17</v>
      </c>
      <c r="B212" s="13"/>
      <c r="C212" s="13"/>
      <c r="D212" s="13"/>
      <c r="E212" s="13"/>
      <c r="F212" s="13"/>
      <c r="G212" s="13"/>
      <c r="H212" s="13"/>
      <c r="I212" s="13"/>
      <c r="J212" s="13">
        <v>1</v>
      </c>
      <c r="K212" s="13">
        <v>3000</v>
      </c>
      <c r="L212" s="13">
        <v>3030</v>
      </c>
      <c r="M212" s="13">
        <v>36</v>
      </c>
      <c r="N212" s="13">
        <v>1</v>
      </c>
      <c r="O212" s="13">
        <v>3000</v>
      </c>
      <c r="P212" s="13">
        <v>3030</v>
      </c>
      <c r="Q212" s="13">
        <v>36</v>
      </c>
    </row>
    <row r="213" spans="1:17" x14ac:dyDescent="0.35">
      <c r="A213" s="11" t="s">
        <v>3604</v>
      </c>
      <c r="B213" s="13"/>
      <c r="C213" s="13"/>
      <c r="D213" s="13"/>
      <c r="E213" s="13"/>
      <c r="F213" s="13"/>
      <c r="G213" s="13"/>
      <c r="H213" s="13"/>
      <c r="I213" s="13"/>
      <c r="J213" s="13">
        <v>1</v>
      </c>
      <c r="K213" s="13">
        <v>250</v>
      </c>
      <c r="L213" s="13">
        <v>460</v>
      </c>
      <c r="M213" s="13">
        <v>15</v>
      </c>
      <c r="N213" s="13">
        <v>1</v>
      </c>
      <c r="O213" s="13">
        <v>250</v>
      </c>
      <c r="P213" s="13">
        <v>460</v>
      </c>
      <c r="Q213" s="13">
        <v>15</v>
      </c>
    </row>
    <row r="214" spans="1:17" x14ac:dyDescent="0.35">
      <c r="A214" s="12">
        <v>30.67</v>
      </c>
      <c r="B214" s="13"/>
      <c r="C214" s="13"/>
      <c r="D214" s="13"/>
      <c r="E214" s="13"/>
      <c r="F214" s="13"/>
      <c r="G214" s="13"/>
      <c r="H214" s="13"/>
      <c r="I214" s="13"/>
      <c r="J214" s="13">
        <v>1</v>
      </c>
      <c r="K214" s="13">
        <v>250</v>
      </c>
      <c r="L214" s="13">
        <v>460</v>
      </c>
      <c r="M214" s="13">
        <v>15</v>
      </c>
      <c r="N214" s="13">
        <v>1</v>
      </c>
      <c r="O214" s="13">
        <v>250</v>
      </c>
      <c r="P214" s="13">
        <v>460</v>
      </c>
      <c r="Q214" s="13">
        <v>15</v>
      </c>
    </row>
    <row r="215" spans="1:17" x14ac:dyDescent="0.35">
      <c r="A215" s="11" t="s">
        <v>4096</v>
      </c>
      <c r="B215" s="13">
        <v>1</v>
      </c>
      <c r="C215" s="13">
        <v>270</v>
      </c>
      <c r="D215" s="13">
        <v>0</v>
      </c>
      <c r="E215" s="13">
        <v>0</v>
      </c>
      <c r="F215" s="13"/>
      <c r="G215" s="13"/>
      <c r="H215" s="13"/>
      <c r="I215" s="13"/>
      <c r="J215" s="13"/>
      <c r="K215" s="13"/>
      <c r="L215" s="13"/>
      <c r="M215" s="13"/>
      <c r="N215" s="13">
        <v>1</v>
      </c>
      <c r="O215" s="13">
        <v>270</v>
      </c>
      <c r="P215" s="13">
        <v>0</v>
      </c>
      <c r="Q215" s="13">
        <v>0</v>
      </c>
    </row>
    <row r="216" spans="1:17" x14ac:dyDescent="0.35">
      <c r="A216" s="12" t="s">
        <v>8382</v>
      </c>
      <c r="B216" s="13">
        <v>1</v>
      </c>
      <c r="C216" s="13">
        <v>270</v>
      </c>
      <c r="D216" s="13">
        <v>0</v>
      </c>
      <c r="E216" s="13">
        <v>0</v>
      </c>
      <c r="F216" s="13"/>
      <c r="G216" s="13"/>
      <c r="H216" s="13"/>
      <c r="I216" s="13"/>
      <c r="J216" s="13"/>
      <c r="K216" s="13"/>
      <c r="L216" s="13"/>
      <c r="M216" s="13"/>
      <c r="N216" s="13">
        <v>1</v>
      </c>
      <c r="O216" s="13">
        <v>270</v>
      </c>
      <c r="P216" s="13">
        <v>0</v>
      </c>
      <c r="Q216" s="13">
        <v>0</v>
      </c>
    </row>
    <row r="217" spans="1:17" x14ac:dyDescent="0.35">
      <c r="A217" s="11" t="s">
        <v>2870</v>
      </c>
      <c r="B217" s="13">
        <v>1</v>
      </c>
      <c r="C217" s="13">
        <v>5000</v>
      </c>
      <c r="D217" s="13">
        <v>750</v>
      </c>
      <c r="E217" s="13">
        <v>9</v>
      </c>
      <c r="F217" s="13"/>
      <c r="G217" s="13"/>
      <c r="H217" s="13"/>
      <c r="I217" s="13"/>
      <c r="J217" s="13"/>
      <c r="K217" s="13"/>
      <c r="L217" s="13"/>
      <c r="M217" s="13"/>
      <c r="N217" s="13">
        <v>1</v>
      </c>
      <c r="O217" s="13">
        <v>5000</v>
      </c>
      <c r="P217" s="13">
        <v>750</v>
      </c>
      <c r="Q217" s="13">
        <v>9</v>
      </c>
    </row>
    <row r="218" spans="1:17" x14ac:dyDescent="0.35">
      <c r="A218" s="12">
        <v>83.33</v>
      </c>
      <c r="B218" s="13">
        <v>1</v>
      </c>
      <c r="C218" s="13">
        <v>5000</v>
      </c>
      <c r="D218" s="13">
        <v>750</v>
      </c>
      <c r="E218" s="13">
        <v>9</v>
      </c>
      <c r="F218" s="13"/>
      <c r="G218" s="13"/>
      <c r="H218" s="13"/>
      <c r="I218" s="13"/>
      <c r="J218" s="13"/>
      <c r="K218" s="13"/>
      <c r="L218" s="13"/>
      <c r="M218" s="13"/>
      <c r="N218" s="13">
        <v>1</v>
      </c>
      <c r="O218" s="13">
        <v>5000</v>
      </c>
      <c r="P218" s="13">
        <v>750</v>
      </c>
      <c r="Q218" s="13">
        <v>9</v>
      </c>
    </row>
    <row r="219" spans="1:17" x14ac:dyDescent="0.35">
      <c r="A219" s="11" t="s">
        <v>4052</v>
      </c>
      <c r="B219" s="13">
        <v>1</v>
      </c>
      <c r="C219" s="13">
        <v>1500</v>
      </c>
      <c r="D219" s="13">
        <v>795</v>
      </c>
      <c r="E219" s="13">
        <v>9</v>
      </c>
      <c r="F219" s="13"/>
      <c r="G219" s="13"/>
      <c r="H219" s="13"/>
      <c r="I219" s="13"/>
      <c r="J219" s="13"/>
      <c r="K219" s="13"/>
      <c r="L219" s="13"/>
      <c r="M219" s="13"/>
      <c r="N219" s="13">
        <v>1</v>
      </c>
      <c r="O219" s="13">
        <v>1500</v>
      </c>
      <c r="P219" s="13">
        <v>795</v>
      </c>
      <c r="Q219" s="13">
        <v>9</v>
      </c>
    </row>
    <row r="220" spans="1:17" x14ac:dyDescent="0.35">
      <c r="A220" s="12">
        <v>88.33</v>
      </c>
      <c r="B220" s="13">
        <v>1</v>
      </c>
      <c r="C220" s="13">
        <v>1500</v>
      </c>
      <c r="D220" s="13">
        <v>795</v>
      </c>
      <c r="E220" s="13">
        <v>9</v>
      </c>
      <c r="F220" s="13"/>
      <c r="G220" s="13"/>
      <c r="H220" s="13"/>
      <c r="I220" s="13"/>
      <c r="J220" s="13"/>
      <c r="K220" s="13"/>
      <c r="L220" s="13"/>
      <c r="M220" s="13"/>
      <c r="N220" s="13">
        <v>1</v>
      </c>
      <c r="O220" s="13">
        <v>1500</v>
      </c>
      <c r="P220" s="13">
        <v>795</v>
      </c>
      <c r="Q220" s="13">
        <v>9</v>
      </c>
    </row>
    <row r="221" spans="1:17" x14ac:dyDescent="0.35">
      <c r="A221" s="11" t="s">
        <v>3468</v>
      </c>
      <c r="B221" s="13"/>
      <c r="C221" s="13"/>
      <c r="D221" s="13"/>
      <c r="E221" s="13"/>
      <c r="F221" s="13"/>
      <c r="G221" s="13"/>
      <c r="H221" s="13"/>
      <c r="I221" s="13"/>
      <c r="J221" s="13">
        <v>1</v>
      </c>
      <c r="K221" s="13">
        <v>2800</v>
      </c>
      <c r="L221" s="13">
        <v>3175</v>
      </c>
      <c r="M221" s="13">
        <v>63</v>
      </c>
      <c r="N221" s="13">
        <v>1</v>
      </c>
      <c r="O221" s="13">
        <v>2800</v>
      </c>
      <c r="P221" s="13">
        <v>3175</v>
      </c>
      <c r="Q221" s="13">
        <v>63</v>
      </c>
    </row>
    <row r="222" spans="1:17" x14ac:dyDescent="0.35">
      <c r="A222" s="12">
        <v>50.4</v>
      </c>
      <c r="B222" s="13"/>
      <c r="C222" s="13"/>
      <c r="D222" s="13"/>
      <c r="E222" s="13"/>
      <c r="F222" s="13"/>
      <c r="G222" s="13"/>
      <c r="H222" s="13"/>
      <c r="I222" s="13"/>
      <c r="J222" s="13">
        <v>1</v>
      </c>
      <c r="K222" s="13">
        <v>2800</v>
      </c>
      <c r="L222" s="13">
        <v>3175</v>
      </c>
      <c r="M222" s="13">
        <v>63</v>
      </c>
      <c r="N222" s="13">
        <v>1</v>
      </c>
      <c r="O222" s="13">
        <v>2800</v>
      </c>
      <c r="P222" s="13">
        <v>3175</v>
      </c>
      <c r="Q222" s="13">
        <v>63</v>
      </c>
    </row>
    <row r="223" spans="1:17" x14ac:dyDescent="0.35">
      <c r="A223" s="11" t="s">
        <v>3441</v>
      </c>
      <c r="B223" s="13"/>
      <c r="C223" s="13"/>
      <c r="D223" s="13"/>
      <c r="E223" s="13"/>
      <c r="F223" s="13"/>
      <c r="G223" s="13"/>
      <c r="H223" s="13"/>
      <c r="I223" s="13"/>
      <c r="J223" s="13">
        <v>1</v>
      </c>
      <c r="K223" s="13">
        <v>250</v>
      </c>
      <c r="L223" s="13">
        <v>250</v>
      </c>
      <c r="M223" s="13">
        <v>8</v>
      </c>
      <c r="N223" s="13">
        <v>1</v>
      </c>
      <c r="O223" s="13">
        <v>250</v>
      </c>
      <c r="P223" s="13">
        <v>250</v>
      </c>
      <c r="Q223" s="13">
        <v>8</v>
      </c>
    </row>
    <row r="224" spans="1:17" x14ac:dyDescent="0.35">
      <c r="A224" s="12">
        <v>31.25</v>
      </c>
      <c r="B224" s="13"/>
      <c r="C224" s="13"/>
      <c r="D224" s="13"/>
      <c r="E224" s="13"/>
      <c r="F224" s="13"/>
      <c r="G224" s="13"/>
      <c r="H224" s="13"/>
      <c r="I224" s="13"/>
      <c r="J224" s="13">
        <v>1</v>
      </c>
      <c r="K224" s="13">
        <v>250</v>
      </c>
      <c r="L224" s="13">
        <v>250</v>
      </c>
      <c r="M224" s="13">
        <v>8</v>
      </c>
      <c r="N224" s="13">
        <v>1</v>
      </c>
      <c r="O224" s="13">
        <v>250</v>
      </c>
      <c r="P224" s="13">
        <v>250</v>
      </c>
      <c r="Q224" s="13">
        <v>8</v>
      </c>
    </row>
    <row r="225" spans="1:17" x14ac:dyDescent="0.35">
      <c r="A225" s="11" t="s">
        <v>3689</v>
      </c>
      <c r="B225" s="13"/>
      <c r="C225" s="13"/>
      <c r="D225" s="13"/>
      <c r="E225" s="13"/>
      <c r="F225" s="13"/>
      <c r="G225" s="13"/>
      <c r="H225" s="13"/>
      <c r="I225" s="13"/>
      <c r="J225" s="13">
        <v>1</v>
      </c>
      <c r="K225" s="13">
        <v>1000</v>
      </c>
      <c r="L225" s="13">
        <v>1260</v>
      </c>
      <c r="M225" s="13">
        <v>17</v>
      </c>
      <c r="N225" s="13">
        <v>1</v>
      </c>
      <c r="O225" s="13">
        <v>1000</v>
      </c>
      <c r="P225" s="13">
        <v>1260</v>
      </c>
      <c r="Q225" s="13">
        <v>17</v>
      </c>
    </row>
    <row r="226" spans="1:17" x14ac:dyDescent="0.35">
      <c r="A226" s="12">
        <v>74.12</v>
      </c>
      <c r="B226" s="13"/>
      <c r="C226" s="13"/>
      <c r="D226" s="13"/>
      <c r="E226" s="13"/>
      <c r="F226" s="13"/>
      <c r="G226" s="13"/>
      <c r="H226" s="13"/>
      <c r="I226" s="13"/>
      <c r="J226" s="13">
        <v>1</v>
      </c>
      <c r="K226" s="13">
        <v>1000</v>
      </c>
      <c r="L226" s="13">
        <v>1260</v>
      </c>
      <c r="M226" s="13">
        <v>17</v>
      </c>
      <c r="N226" s="13">
        <v>1</v>
      </c>
      <c r="O226" s="13">
        <v>1000</v>
      </c>
      <c r="P226" s="13">
        <v>1260</v>
      </c>
      <c r="Q226" s="13">
        <v>17</v>
      </c>
    </row>
    <row r="227" spans="1:17" x14ac:dyDescent="0.35">
      <c r="A227" s="11" t="s">
        <v>3484</v>
      </c>
      <c r="B227" s="13"/>
      <c r="C227" s="13"/>
      <c r="D227" s="13"/>
      <c r="E227" s="13"/>
      <c r="F227" s="13"/>
      <c r="G227" s="13"/>
      <c r="H227" s="13"/>
      <c r="I227" s="13"/>
      <c r="J227" s="13">
        <v>1</v>
      </c>
      <c r="K227" s="13">
        <v>1650</v>
      </c>
      <c r="L227" s="13">
        <v>1660</v>
      </c>
      <c r="M227" s="13">
        <v>30</v>
      </c>
      <c r="N227" s="13">
        <v>1</v>
      </c>
      <c r="O227" s="13">
        <v>1650</v>
      </c>
      <c r="P227" s="13">
        <v>1660</v>
      </c>
      <c r="Q227" s="13">
        <v>30</v>
      </c>
    </row>
    <row r="228" spans="1:17" x14ac:dyDescent="0.35">
      <c r="A228" s="12">
        <v>55.33</v>
      </c>
      <c r="B228" s="13"/>
      <c r="C228" s="13"/>
      <c r="D228" s="13"/>
      <c r="E228" s="13"/>
      <c r="F228" s="13"/>
      <c r="G228" s="13"/>
      <c r="H228" s="13"/>
      <c r="I228" s="13"/>
      <c r="J228" s="13">
        <v>1</v>
      </c>
      <c r="K228" s="13">
        <v>1650</v>
      </c>
      <c r="L228" s="13">
        <v>1660</v>
      </c>
      <c r="M228" s="13">
        <v>30</v>
      </c>
      <c r="N228" s="13">
        <v>1</v>
      </c>
      <c r="O228" s="13">
        <v>1650</v>
      </c>
      <c r="P228" s="13">
        <v>1660</v>
      </c>
      <c r="Q228" s="13">
        <v>30</v>
      </c>
    </row>
    <row r="229" spans="1:17" x14ac:dyDescent="0.35">
      <c r="A229" s="11" t="s">
        <v>2916</v>
      </c>
      <c r="B229" s="13">
        <v>1</v>
      </c>
      <c r="C229" s="13">
        <v>1850</v>
      </c>
      <c r="D229" s="13">
        <v>145</v>
      </c>
      <c r="E229" s="13">
        <v>7</v>
      </c>
      <c r="F229" s="13"/>
      <c r="G229" s="13"/>
      <c r="H229" s="13"/>
      <c r="I229" s="13"/>
      <c r="J229" s="13"/>
      <c r="K229" s="13"/>
      <c r="L229" s="13"/>
      <c r="M229" s="13"/>
      <c r="N229" s="13">
        <v>1</v>
      </c>
      <c r="O229" s="13">
        <v>1850</v>
      </c>
      <c r="P229" s="13">
        <v>145</v>
      </c>
      <c r="Q229" s="13">
        <v>7</v>
      </c>
    </row>
    <row r="230" spans="1:17" x14ac:dyDescent="0.35">
      <c r="A230" s="12">
        <v>20.71</v>
      </c>
      <c r="B230" s="13">
        <v>1</v>
      </c>
      <c r="C230" s="13">
        <v>1850</v>
      </c>
      <c r="D230" s="13">
        <v>145</v>
      </c>
      <c r="E230" s="13">
        <v>7</v>
      </c>
      <c r="F230" s="13"/>
      <c r="G230" s="13"/>
      <c r="H230" s="13"/>
      <c r="I230" s="13"/>
      <c r="J230" s="13"/>
      <c r="K230" s="13"/>
      <c r="L230" s="13"/>
      <c r="M230" s="13"/>
      <c r="N230" s="13">
        <v>1</v>
      </c>
      <c r="O230" s="13">
        <v>1850</v>
      </c>
      <c r="P230" s="13">
        <v>145</v>
      </c>
      <c r="Q230" s="13">
        <v>7</v>
      </c>
    </row>
    <row r="231" spans="1:17" x14ac:dyDescent="0.35">
      <c r="A231" s="11" t="s">
        <v>2887</v>
      </c>
      <c r="B231" s="13">
        <v>1</v>
      </c>
      <c r="C231" s="13">
        <v>3000</v>
      </c>
      <c r="D231" s="13">
        <v>5</v>
      </c>
      <c r="E231" s="13">
        <v>1</v>
      </c>
      <c r="F231" s="13"/>
      <c r="G231" s="13"/>
      <c r="H231" s="13"/>
      <c r="I231" s="13"/>
      <c r="J231" s="13"/>
      <c r="K231" s="13"/>
      <c r="L231" s="13"/>
      <c r="M231" s="13"/>
      <c r="N231" s="13">
        <v>1</v>
      </c>
      <c r="O231" s="13">
        <v>3000</v>
      </c>
      <c r="P231" s="13">
        <v>5</v>
      </c>
      <c r="Q231" s="13">
        <v>1</v>
      </c>
    </row>
    <row r="232" spans="1:17" x14ac:dyDescent="0.35">
      <c r="A232" s="12">
        <v>5</v>
      </c>
      <c r="B232" s="13">
        <v>1</v>
      </c>
      <c r="C232" s="13">
        <v>3000</v>
      </c>
      <c r="D232" s="13">
        <v>5</v>
      </c>
      <c r="E232" s="13">
        <v>1</v>
      </c>
      <c r="F232" s="13"/>
      <c r="G232" s="13"/>
      <c r="H232" s="13"/>
      <c r="I232" s="13"/>
      <c r="J232" s="13"/>
      <c r="K232" s="13"/>
      <c r="L232" s="13"/>
      <c r="M232" s="13"/>
      <c r="N232" s="13">
        <v>1</v>
      </c>
      <c r="O232" s="13">
        <v>3000</v>
      </c>
      <c r="P232" s="13">
        <v>5</v>
      </c>
      <c r="Q232" s="13">
        <v>1</v>
      </c>
    </row>
    <row r="233" spans="1:17" x14ac:dyDescent="0.35">
      <c r="A233" s="11" t="s">
        <v>3574</v>
      </c>
      <c r="B233" s="13"/>
      <c r="C233" s="13"/>
      <c r="D233" s="13"/>
      <c r="E233" s="13"/>
      <c r="F233" s="13"/>
      <c r="G233" s="13"/>
      <c r="H233" s="13"/>
      <c r="I233" s="13"/>
      <c r="J233" s="13">
        <v>1</v>
      </c>
      <c r="K233" s="13">
        <v>10000</v>
      </c>
      <c r="L233" s="13">
        <v>10133</v>
      </c>
      <c r="M233" s="13">
        <v>102</v>
      </c>
      <c r="N233" s="13">
        <v>1</v>
      </c>
      <c r="O233" s="13">
        <v>10000</v>
      </c>
      <c r="P233" s="13">
        <v>10133</v>
      </c>
      <c r="Q233" s="13">
        <v>102</v>
      </c>
    </row>
    <row r="234" spans="1:17" x14ac:dyDescent="0.35">
      <c r="A234" s="12">
        <v>99.34</v>
      </c>
      <c r="B234" s="13"/>
      <c r="C234" s="13"/>
      <c r="D234" s="13"/>
      <c r="E234" s="13"/>
      <c r="F234" s="13"/>
      <c r="G234" s="13"/>
      <c r="H234" s="13"/>
      <c r="I234" s="13"/>
      <c r="J234" s="13">
        <v>1</v>
      </c>
      <c r="K234" s="13">
        <v>10000</v>
      </c>
      <c r="L234" s="13">
        <v>10133</v>
      </c>
      <c r="M234" s="13">
        <v>102</v>
      </c>
      <c r="N234" s="13">
        <v>1</v>
      </c>
      <c r="O234" s="13">
        <v>10000</v>
      </c>
      <c r="P234" s="13">
        <v>10133</v>
      </c>
      <c r="Q234" s="13">
        <v>102</v>
      </c>
    </row>
    <row r="235" spans="1:17" x14ac:dyDescent="0.35">
      <c r="A235" s="11" t="s">
        <v>3992</v>
      </c>
      <c r="B235" s="13">
        <v>1</v>
      </c>
      <c r="C235" s="13">
        <v>3000</v>
      </c>
      <c r="D235" s="13">
        <v>497</v>
      </c>
      <c r="E235" s="13">
        <v>17</v>
      </c>
      <c r="F235" s="13"/>
      <c r="G235" s="13"/>
      <c r="H235" s="13"/>
      <c r="I235" s="13"/>
      <c r="J235" s="13"/>
      <c r="K235" s="13"/>
      <c r="L235" s="13"/>
      <c r="M235" s="13"/>
      <c r="N235" s="13">
        <v>1</v>
      </c>
      <c r="O235" s="13">
        <v>3000</v>
      </c>
      <c r="P235" s="13">
        <v>497</v>
      </c>
      <c r="Q235" s="13">
        <v>17</v>
      </c>
    </row>
    <row r="236" spans="1:17" x14ac:dyDescent="0.35">
      <c r="A236" s="12">
        <v>29.24</v>
      </c>
      <c r="B236" s="13">
        <v>1</v>
      </c>
      <c r="C236" s="13">
        <v>3000</v>
      </c>
      <c r="D236" s="13">
        <v>497</v>
      </c>
      <c r="E236" s="13">
        <v>17</v>
      </c>
      <c r="F236" s="13"/>
      <c r="G236" s="13"/>
      <c r="H236" s="13"/>
      <c r="I236" s="13"/>
      <c r="J236" s="13"/>
      <c r="K236" s="13"/>
      <c r="L236" s="13"/>
      <c r="M236" s="13"/>
      <c r="N236" s="13">
        <v>1</v>
      </c>
      <c r="O236" s="13">
        <v>3000</v>
      </c>
      <c r="P236" s="13">
        <v>497</v>
      </c>
      <c r="Q236" s="13">
        <v>17</v>
      </c>
    </row>
    <row r="237" spans="1:17" x14ac:dyDescent="0.35">
      <c r="A237" s="11" t="s">
        <v>2806</v>
      </c>
      <c r="B237" s="13"/>
      <c r="C237" s="13"/>
      <c r="D237" s="13"/>
      <c r="E237" s="13"/>
      <c r="F237" s="13"/>
      <c r="G237" s="13"/>
      <c r="H237" s="13"/>
      <c r="I237" s="13"/>
      <c r="J237" s="13">
        <v>1</v>
      </c>
      <c r="K237" s="13">
        <v>3000</v>
      </c>
      <c r="L237" s="13">
        <v>3363</v>
      </c>
      <c r="M237" s="13">
        <v>76</v>
      </c>
      <c r="N237" s="13">
        <v>1</v>
      </c>
      <c r="O237" s="13">
        <v>3000</v>
      </c>
      <c r="P237" s="13">
        <v>3363</v>
      </c>
      <c r="Q237" s="13">
        <v>76</v>
      </c>
    </row>
    <row r="238" spans="1:17" x14ac:dyDescent="0.35">
      <c r="A238" s="12">
        <v>44.25</v>
      </c>
      <c r="B238" s="13"/>
      <c r="C238" s="13"/>
      <c r="D238" s="13"/>
      <c r="E238" s="13"/>
      <c r="F238" s="13"/>
      <c r="G238" s="13"/>
      <c r="H238" s="13"/>
      <c r="I238" s="13"/>
      <c r="J238" s="13">
        <v>1</v>
      </c>
      <c r="K238" s="13">
        <v>3000</v>
      </c>
      <c r="L238" s="13">
        <v>3363</v>
      </c>
      <c r="M238" s="13">
        <v>76</v>
      </c>
      <c r="N238" s="13">
        <v>1</v>
      </c>
      <c r="O238" s="13">
        <v>3000</v>
      </c>
      <c r="P238" s="13">
        <v>3363</v>
      </c>
      <c r="Q238" s="13">
        <v>76</v>
      </c>
    </row>
    <row r="239" spans="1:17" x14ac:dyDescent="0.35">
      <c r="A239" s="11" t="s">
        <v>3422</v>
      </c>
      <c r="B239" s="13"/>
      <c r="C239" s="13"/>
      <c r="D239" s="13"/>
      <c r="E239" s="13"/>
      <c r="F239" s="13"/>
      <c r="G239" s="13"/>
      <c r="H239" s="13"/>
      <c r="I239" s="13"/>
      <c r="J239" s="13">
        <v>1</v>
      </c>
      <c r="K239" s="13">
        <v>250</v>
      </c>
      <c r="L239" s="13">
        <v>350</v>
      </c>
      <c r="M239" s="13">
        <v>10</v>
      </c>
      <c r="N239" s="13">
        <v>1</v>
      </c>
      <c r="O239" s="13">
        <v>250</v>
      </c>
      <c r="P239" s="13">
        <v>350</v>
      </c>
      <c r="Q239" s="13">
        <v>10</v>
      </c>
    </row>
    <row r="240" spans="1:17" x14ac:dyDescent="0.35">
      <c r="A240" s="12">
        <v>35</v>
      </c>
      <c r="B240" s="13"/>
      <c r="C240" s="13"/>
      <c r="D240" s="13"/>
      <c r="E240" s="13"/>
      <c r="F240" s="13"/>
      <c r="G240" s="13"/>
      <c r="H240" s="13"/>
      <c r="I240" s="13"/>
      <c r="J240" s="13">
        <v>1</v>
      </c>
      <c r="K240" s="13">
        <v>250</v>
      </c>
      <c r="L240" s="13">
        <v>350</v>
      </c>
      <c r="M240" s="13">
        <v>10</v>
      </c>
      <c r="N240" s="13">
        <v>1</v>
      </c>
      <c r="O240" s="13">
        <v>250</v>
      </c>
      <c r="P240" s="13">
        <v>350</v>
      </c>
      <c r="Q240" s="13">
        <v>10</v>
      </c>
    </row>
    <row r="241" spans="1:17" x14ac:dyDescent="0.35">
      <c r="A241" s="11" t="s">
        <v>4093</v>
      </c>
      <c r="B241" s="13">
        <v>1</v>
      </c>
      <c r="C241" s="13">
        <v>10000</v>
      </c>
      <c r="D241" s="13">
        <v>0</v>
      </c>
      <c r="E241" s="13">
        <v>0</v>
      </c>
      <c r="F241" s="13"/>
      <c r="G241" s="13"/>
      <c r="H241" s="13"/>
      <c r="I241" s="13"/>
      <c r="J241" s="13"/>
      <c r="K241" s="13"/>
      <c r="L241" s="13"/>
      <c r="M241" s="13"/>
      <c r="N241" s="13">
        <v>1</v>
      </c>
      <c r="O241" s="13">
        <v>10000</v>
      </c>
      <c r="P241" s="13">
        <v>0</v>
      </c>
      <c r="Q241" s="13">
        <v>0</v>
      </c>
    </row>
    <row r="242" spans="1:17" x14ac:dyDescent="0.35">
      <c r="A242" s="12" t="s">
        <v>8382</v>
      </c>
      <c r="B242" s="13">
        <v>1</v>
      </c>
      <c r="C242" s="13">
        <v>10000</v>
      </c>
      <c r="D242" s="13">
        <v>0</v>
      </c>
      <c r="E242" s="13">
        <v>0</v>
      </c>
      <c r="F242" s="13"/>
      <c r="G242" s="13"/>
      <c r="H242" s="13"/>
      <c r="I242" s="13"/>
      <c r="J242" s="13"/>
      <c r="K242" s="13"/>
      <c r="L242" s="13"/>
      <c r="M242" s="13"/>
      <c r="N242" s="13">
        <v>1</v>
      </c>
      <c r="O242" s="13">
        <v>10000</v>
      </c>
      <c r="P242" s="13">
        <v>0</v>
      </c>
      <c r="Q242" s="13">
        <v>0</v>
      </c>
    </row>
    <row r="243" spans="1:17" x14ac:dyDescent="0.35">
      <c r="A243" s="11" t="s">
        <v>4017</v>
      </c>
      <c r="B243" s="13">
        <v>1</v>
      </c>
      <c r="C243" s="13">
        <v>15000</v>
      </c>
      <c r="D243" s="13">
        <v>125</v>
      </c>
      <c r="E243" s="13">
        <v>2</v>
      </c>
      <c r="F243" s="13"/>
      <c r="G243" s="13"/>
      <c r="H243" s="13"/>
      <c r="I243" s="13"/>
      <c r="J243" s="13"/>
      <c r="K243" s="13"/>
      <c r="L243" s="13"/>
      <c r="M243" s="13"/>
      <c r="N243" s="13">
        <v>1</v>
      </c>
      <c r="O243" s="13">
        <v>15000</v>
      </c>
      <c r="P243" s="13">
        <v>125</v>
      </c>
      <c r="Q243" s="13">
        <v>2</v>
      </c>
    </row>
    <row r="244" spans="1:17" x14ac:dyDescent="0.35">
      <c r="A244" s="12">
        <v>62.5</v>
      </c>
      <c r="B244" s="13">
        <v>1</v>
      </c>
      <c r="C244" s="13">
        <v>15000</v>
      </c>
      <c r="D244" s="13">
        <v>125</v>
      </c>
      <c r="E244" s="13">
        <v>2</v>
      </c>
      <c r="F244" s="13"/>
      <c r="G244" s="13"/>
      <c r="H244" s="13"/>
      <c r="I244" s="13"/>
      <c r="J244" s="13"/>
      <c r="K244" s="13"/>
      <c r="L244" s="13"/>
      <c r="M244" s="13"/>
      <c r="N244" s="13">
        <v>1</v>
      </c>
      <c r="O244" s="13">
        <v>15000</v>
      </c>
      <c r="P244" s="13">
        <v>125</v>
      </c>
      <c r="Q244" s="13">
        <v>2</v>
      </c>
    </row>
    <row r="245" spans="1:17" x14ac:dyDescent="0.35">
      <c r="A245" s="11" t="s">
        <v>3579</v>
      </c>
      <c r="B245" s="13"/>
      <c r="C245" s="13"/>
      <c r="D245" s="13"/>
      <c r="E245" s="13"/>
      <c r="F245" s="13"/>
      <c r="G245" s="13"/>
      <c r="H245" s="13"/>
      <c r="I245" s="13"/>
      <c r="J245" s="13">
        <v>1</v>
      </c>
      <c r="K245" s="13">
        <v>900</v>
      </c>
      <c r="L245" s="13">
        <v>1025</v>
      </c>
      <c r="M245" s="13">
        <v>27</v>
      </c>
      <c r="N245" s="13">
        <v>1</v>
      </c>
      <c r="O245" s="13">
        <v>900</v>
      </c>
      <c r="P245" s="13">
        <v>1025</v>
      </c>
      <c r="Q245" s="13">
        <v>27</v>
      </c>
    </row>
    <row r="246" spans="1:17" x14ac:dyDescent="0.35">
      <c r="A246" s="12">
        <v>37.96</v>
      </c>
      <c r="B246" s="13"/>
      <c r="C246" s="13"/>
      <c r="D246" s="13"/>
      <c r="E246" s="13"/>
      <c r="F246" s="13"/>
      <c r="G246" s="13"/>
      <c r="H246" s="13"/>
      <c r="I246" s="13"/>
      <c r="J246" s="13">
        <v>1</v>
      </c>
      <c r="K246" s="13">
        <v>900</v>
      </c>
      <c r="L246" s="13">
        <v>1025</v>
      </c>
      <c r="M246" s="13">
        <v>27</v>
      </c>
      <c r="N246" s="13">
        <v>1</v>
      </c>
      <c r="O246" s="13">
        <v>900</v>
      </c>
      <c r="P246" s="13">
        <v>1025</v>
      </c>
      <c r="Q246" s="13">
        <v>27</v>
      </c>
    </row>
    <row r="247" spans="1:17" x14ac:dyDescent="0.35">
      <c r="A247" s="11" t="s">
        <v>3902</v>
      </c>
      <c r="B247" s="13">
        <v>1</v>
      </c>
      <c r="C247" s="13">
        <v>1500</v>
      </c>
      <c r="D247" s="13">
        <v>173</v>
      </c>
      <c r="E247" s="13">
        <v>7</v>
      </c>
      <c r="F247" s="13"/>
      <c r="G247" s="13"/>
      <c r="H247" s="13"/>
      <c r="I247" s="13"/>
      <c r="J247" s="13"/>
      <c r="K247" s="13"/>
      <c r="L247" s="13"/>
      <c r="M247" s="13"/>
      <c r="N247" s="13">
        <v>1</v>
      </c>
      <c r="O247" s="13">
        <v>1500</v>
      </c>
      <c r="P247" s="13">
        <v>173</v>
      </c>
      <c r="Q247" s="13">
        <v>7</v>
      </c>
    </row>
    <row r="248" spans="1:17" x14ac:dyDescent="0.35">
      <c r="A248" s="12">
        <v>24.71</v>
      </c>
      <c r="B248" s="13">
        <v>1</v>
      </c>
      <c r="C248" s="13">
        <v>1500</v>
      </c>
      <c r="D248" s="13">
        <v>173</v>
      </c>
      <c r="E248" s="13">
        <v>7</v>
      </c>
      <c r="F248" s="13"/>
      <c r="G248" s="13"/>
      <c r="H248" s="13"/>
      <c r="I248" s="13"/>
      <c r="J248" s="13"/>
      <c r="K248" s="13"/>
      <c r="L248" s="13"/>
      <c r="M248" s="13"/>
      <c r="N248" s="13">
        <v>1</v>
      </c>
      <c r="O248" s="13">
        <v>1500</v>
      </c>
      <c r="P248" s="13">
        <v>173</v>
      </c>
      <c r="Q248" s="13">
        <v>7</v>
      </c>
    </row>
    <row r="249" spans="1:17" x14ac:dyDescent="0.35">
      <c r="A249" s="11" t="s">
        <v>3145</v>
      </c>
      <c r="B249" s="13"/>
      <c r="C249" s="13"/>
      <c r="D249" s="13"/>
      <c r="E249" s="13"/>
      <c r="F249" s="13">
        <v>1</v>
      </c>
      <c r="G249" s="13">
        <v>25000</v>
      </c>
      <c r="H249" s="13">
        <v>0</v>
      </c>
      <c r="I249" s="13">
        <v>0</v>
      </c>
      <c r="J249" s="13"/>
      <c r="K249" s="13"/>
      <c r="L249" s="13"/>
      <c r="M249" s="13"/>
      <c r="N249" s="13">
        <v>1</v>
      </c>
      <c r="O249" s="13">
        <v>25000</v>
      </c>
      <c r="P249" s="13">
        <v>0</v>
      </c>
      <c r="Q249" s="13">
        <v>0</v>
      </c>
    </row>
    <row r="250" spans="1:17" x14ac:dyDescent="0.35">
      <c r="A250" s="12" t="s">
        <v>8382</v>
      </c>
      <c r="B250" s="13"/>
      <c r="C250" s="13"/>
      <c r="D250" s="13"/>
      <c r="E250" s="13"/>
      <c r="F250" s="13">
        <v>1</v>
      </c>
      <c r="G250" s="13">
        <v>25000</v>
      </c>
      <c r="H250" s="13">
        <v>0</v>
      </c>
      <c r="I250" s="13">
        <v>0</v>
      </c>
      <c r="J250" s="13"/>
      <c r="K250" s="13"/>
      <c r="L250" s="13"/>
      <c r="M250" s="13"/>
      <c r="N250" s="13">
        <v>1</v>
      </c>
      <c r="O250" s="13">
        <v>25000</v>
      </c>
      <c r="P250" s="13">
        <v>0</v>
      </c>
      <c r="Q250" s="13">
        <v>0</v>
      </c>
    </row>
    <row r="251" spans="1:17" x14ac:dyDescent="0.35">
      <c r="A251" s="11" t="s">
        <v>2979</v>
      </c>
      <c r="B251" s="13"/>
      <c r="C251" s="13"/>
      <c r="D251" s="13"/>
      <c r="E251" s="13"/>
      <c r="F251" s="13"/>
      <c r="G251" s="13"/>
      <c r="H251" s="13"/>
      <c r="I251" s="13"/>
      <c r="J251" s="13">
        <v>1</v>
      </c>
      <c r="K251" s="13">
        <v>5000</v>
      </c>
      <c r="L251" s="13">
        <v>5070</v>
      </c>
      <c r="M251" s="13">
        <v>46</v>
      </c>
      <c r="N251" s="13">
        <v>1</v>
      </c>
      <c r="O251" s="13">
        <v>5000</v>
      </c>
      <c r="P251" s="13">
        <v>5070</v>
      </c>
      <c r="Q251" s="13">
        <v>46</v>
      </c>
    </row>
    <row r="252" spans="1:17" x14ac:dyDescent="0.35">
      <c r="A252" s="12">
        <v>110.22</v>
      </c>
      <c r="B252" s="13"/>
      <c r="C252" s="13"/>
      <c r="D252" s="13"/>
      <c r="E252" s="13"/>
      <c r="F252" s="13"/>
      <c r="G252" s="13"/>
      <c r="H252" s="13"/>
      <c r="I252" s="13"/>
      <c r="J252" s="13">
        <v>1</v>
      </c>
      <c r="K252" s="13">
        <v>5000</v>
      </c>
      <c r="L252" s="13">
        <v>5070</v>
      </c>
      <c r="M252" s="13">
        <v>46</v>
      </c>
      <c r="N252" s="13">
        <v>1</v>
      </c>
      <c r="O252" s="13">
        <v>5000</v>
      </c>
      <c r="P252" s="13">
        <v>5070</v>
      </c>
      <c r="Q252" s="13">
        <v>46</v>
      </c>
    </row>
    <row r="253" spans="1:17" x14ac:dyDescent="0.35">
      <c r="A253" s="11" t="s">
        <v>2886</v>
      </c>
      <c r="B253" s="13">
        <v>1</v>
      </c>
      <c r="C253" s="13">
        <v>200</v>
      </c>
      <c r="D253" s="13">
        <v>10</v>
      </c>
      <c r="E253" s="13">
        <v>1</v>
      </c>
      <c r="F253" s="13"/>
      <c r="G253" s="13"/>
      <c r="H253" s="13"/>
      <c r="I253" s="13"/>
      <c r="J253" s="13"/>
      <c r="K253" s="13"/>
      <c r="L253" s="13"/>
      <c r="M253" s="13"/>
      <c r="N253" s="13">
        <v>1</v>
      </c>
      <c r="O253" s="13">
        <v>200</v>
      </c>
      <c r="P253" s="13">
        <v>10</v>
      </c>
      <c r="Q253" s="13">
        <v>1</v>
      </c>
    </row>
    <row r="254" spans="1:17" x14ac:dyDescent="0.35">
      <c r="A254" s="12">
        <v>10</v>
      </c>
      <c r="B254" s="13">
        <v>1</v>
      </c>
      <c r="C254" s="13">
        <v>200</v>
      </c>
      <c r="D254" s="13">
        <v>10</v>
      </c>
      <c r="E254" s="13">
        <v>1</v>
      </c>
      <c r="F254" s="13"/>
      <c r="G254" s="13"/>
      <c r="H254" s="13"/>
      <c r="I254" s="13"/>
      <c r="J254" s="13"/>
      <c r="K254" s="13"/>
      <c r="L254" s="13"/>
      <c r="M254" s="13"/>
      <c r="N254" s="13">
        <v>1</v>
      </c>
      <c r="O254" s="13">
        <v>200</v>
      </c>
      <c r="P254" s="13">
        <v>10</v>
      </c>
      <c r="Q254" s="13">
        <v>1</v>
      </c>
    </row>
    <row r="255" spans="1:17" x14ac:dyDescent="0.35">
      <c r="A255" s="11" t="s">
        <v>2888</v>
      </c>
      <c r="B255" s="13">
        <v>1</v>
      </c>
      <c r="C255" s="13">
        <v>30000</v>
      </c>
      <c r="D255" s="13">
        <v>0</v>
      </c>
      <c r="E255" s="13">
        <v>0</v>
      </c>
      <c r="F255" s="13"/>
      <c r="G255" s="13"/>
      <c r="H255" s="13"/>
      <c r="I255" s="13"/>
      <c r="J255" s="13"/>
      <c r="K255" s="13"/>
      <c r="L255" s="13"/>
      <c r="M255" s="13"/>
      <c r="N255" s="13">
        <v>1</v>
      </c>
      <c r="O255" s="13">
        <v>30000</v>
      </c>
      <c r="P255" s="13">
        <v>0</v>
      </c>
      <c r="Q255" s="13">
        <v>0</v>
      </c>
    </row>
    <row r="256" spans="1:17" x14ac:dyDescent="0.35">
      <c r="A256" s="12" t="s">
        <v>8382</v>
      </c>
      <c r="B256" s="13">
        <v>1</v>
      </c>
      <c r="C256" s="13">
        <v>30000</v>
      </c>
      <c r="D256" s="13">
        <v>0</v>
      </c>
      <c r="E256" s="13">
        <v>0</v>
      </c>
      <c r="F256" s="13"/>
      <c r="G256" s="13"/>
      <c r="H256" s="13"/>
      <c r="I256" s="13"/>
      <c r="J256" s="13"/>
      <c r="K256" s="13"/>
      <c r="L256" s="13"/>
      <c r="M256" s="13"/>
      <c r="N256" s="13">
        <v>1</v>
      </c>
      <c r="O256" s="13">
        <v>30000</v>
      </c>
      <c r="P256" s="13">
        <v>0</v>
      </c>
      <c r="Q256" s="13">
        <v>0</v>
      </c>
    </row>
    <row r="257" spans="1:17" x14ac:dyDescent="0.35">
      <c r="A257" s="11" t="s">
        <v>3520</v>
      </c>
      <c r="B257" s="13"/>
      <c r="C257" s="13"/>
      <c r="D257" s="13"/>
      <c r="E257" s="13"/>
      <c r="F257" s="13"/>
      <c r="G257" s="13"/>
      <c r="H257" s="13"/>
      <c r="I257" s="13"/>
      <c r="J257" s="13">
        <v>1</v>
      </c>
      <c r="K257" s="13">
        <v>350</v>
      </c>
      <c r="L257" s="13">
        <v>593</v>
      </c>
      <c r="M257" s="13">
        <v>13</v>
      </c>
      <c r="N257" s="13">
        <v>1</v>
      </c>
      <c r="O257" s="13">
        <v>350</v>
      </c>
      <c r="P257" s="13">
        <v>593</v>
      </c>
      <c r="Q257" s="13">
        <v>13</v>
      </c>
    </row>
    <row r="258" spans="1:17" x14ac:dyDescent="0.35">
      <c r="A258" s="12">
        <v>45.62</v>
      </c>
      <c r="B258" s="13"/>
      <c r="C258" s="13"/>
      <c r="D258" s="13"/>
      <c r="E258" s="13"/>
      <c r="F258" s="13"/>
      <c r="G258" s="13"/>
      <c r="H258" s="13"/>
      <c r="I258" s="13"/>
      <c r="J258" s="13">
        <v>1</v>
      </c>
      <c r="K258" s="13">
        <v>350</v>
      </c>
      <c r="L258" s="13">
        <v>593</v>
      </c>
      <c r="M258" s="13">
        <v>13</v>
      </c>
      <c r="N258" s="13">
        <v>1</v>
      </c>
      <c r="O258" s="13">
        <v>350</v>
      </c>
      <c r="P258" s="13">
        <v>593</v>
      </c>
      <c r="Q258" s="13">
        <v>13</v>
      </c>
    </row>
    <row r="259" spans="1:17" x14ac:dyDescent="0.35">
      <c r="A259" s="11" t="s">
        <v>4027</v>
      </c>
      <c r="B259" s="13">
        <v>1</v>
      </c>
      <c r="C259" s="13">
        <v>5000</v>
      </c>
      <c r="D259" s="13">
        <v>0</v>
      </c>
      <c r="E259" s="13">
        <v>0</v>
      </c>
      <c r="F259" s="13"/>
      <c r="G259" s="13"/>
      <c r="H259" s="13"/>
      <c r="I259" s="13"/>
      <c r="J259" s="13"/>
      <c r="K259" s="13"/>
      <c r="L259" s="13"/>
      <c r="M259" s="13"/>
      <c r="N259" s="13">
        <v>1</v>
      </c>
      <c r="O259" s="13">
        <v>5000</v>
      </c>
      <c r="P259" s="13">
        <v>0</v>
      </c>
      <c r="Q259" s="13">
        <v>0</v>
      </c>
    </row>
    <row r="260" spans="1:17" x14ac:dyDescent="0.35">
      <c r="A260" s="12" t="s">
        <v>8382</v>
      </c>
      <c r="B260" s="13">
        <v>1</v>
      </c>
      <c r="C260" s="13">
        <v>5000</v>
      </c>
      <c r="D260" s="13">
        <v>0</v>
      </c>
      <c r="E260" s="13">
        <v>0</v>
      </c>
      <c r="F260" s="13"/>
      <c r="G260" s="13"/>
      <c r="H260" s="13"/>
      <c r="I260" s="13"/>
      <c r="J260" s="13"/>
      <c r="K260" s="13"/>
      <c r="L260" s="13"/>
      <c r="M260" s="13"/>
      <c r="N260" s="13">
        <v>1</v>
      </c>
      <c r="O260" s="13">
        <v>5000</v>
      </c>
      <c r="P260" s="13">
        <v>0</v>
      </c>
      <c r="Q260" s="13">
        <v>0</v>
      </c>
    </row>
    <row r="261" spans="1:17" x14ac:dyDescent="0.35">
      <c r="A261" s="11" t="s">
        <v>2783</v>
      </c>
      <c r="B261" s="13"/>
      <c r="C261" s="13"/>
      <c r="D261" s="13"/>
      <c r="E261" s="13"/>
      <c r="F261" s="13"/>
      <c r="G261" s="13"/>
      <c r="H261" s="13"/>
      <c r="I261" s="13"/>
      <c r="J261" s="13">
        <v>1</v>
      </c>
      <c r="K261" s="13">
        <v>1000</v>
      </c>
      <c r="L261" s="13">
        <v>1145</v>
      </c>
      <c r="M261" s="13">
        <v>61</v>
      </c>
      <c r="N261" s="13">
        <v>1</v>
      </c>
      <c r="O261" s="13">
        <v>1000</v>
      </c>
      <c r="P261" s="13">
        <v>1145</v>
      </c>
      <c r="Q261" s="13">
        <v>61</v>
      </c>
    </row>
    <row r="262" spans="1:17" x14ac:dyDescent="0.35">
      <c r="A262" s="12">
        <v>18.77</v>
      </c>
      <c r="B262" s="13"/>
      <c r="C262" s="13"/>
      <c r="D262" s="13"/>
      <c r="E262" s="13"/>
      <c r="F262" s="13"/>
      <c r="G262" s="13"/>
      <c r="H262" s="13"/>
      <c r="I262" s="13"/>
      <c r="J262" s="13">
        <v>1</v>
      </c>
      <c r="K262" s="13">
        <v>1000</v>
      </c>
      <c r="L262" s="13">
        <v>1145</v>
      </c>
      <c r="M262" s="13">
        <v>61</v>
      </c>
      <c r="N262" s="13">
        <v>1</v>
      </c>
      <c r="O262" s="13">
        <v>1000</v>
      </c>
      <c r="P262" s="13">
        <v>1145</v>
      </c>
      <c r="Q262" s="13">
        <v>61</v>
      </c>
    </row>
    <row r="263" spans="1:17" x14ac:dyDescent="0.35">
      <c r="A263" s="11" t="s">
        <v>3410</v>
      </c>
      <c r="B263" s="13"/>
      <c r="C263" s="13"/>
      <c r="D263" s="13"/>
      <c r="E263" s="13"/>
      <c r="F263" s="13"/>
      <c r="G263" s="13"/>
      <c r="H263" s="13"/>
      <c r="I263" s="13"/>
      <c r="J263" s="13">
        <v>1</v>
      </c>
      <c r="K263" s="13">
        <v>15000</v>
      </c>
      <c r="L263" s="13">
        <v>15535</v>
      </c>
      <c r="M263" s="13">
        <v>78</v>
      </c>
      <c r="N263" s="13">
        <v>1</v>
      </c>
      <c r="O263" s="13">
        <v>15000</v>
      </c>
      <c r="P263" s="13">
        <v>15535</v>
      </c>
      <c r="Q263" s="13">
        <v>78</v>
      </c>
    </row>
    <row r="264" spans="1:17" x14ac:dyDescent="0.35">
      <c r="A264" s="12">
        <v>199.17</v>
      </c>
      <c r="B264" s="13"/>
      <c r="C264" s="13"/>
      <c r="D264" s="13"/>
      <c r="E264" s="13"/>
      <c r="F264" s="13"/>
      <c r="G264" s="13"/>
      <c r="H264" s="13"/>
      <c r="I264" s="13"/>
      <c r="J264" s="13">
        <v>1</v>
      </c>
      <c r="K264" s="13">
        <v>15000</v>
      </c>
      <c r="L264" s="13">
        <v>15535</v>
      </c>
      <c r="M264" s="13">
        <v>78</v>
      </c>
      <c r="N264" s="13">
        <v>1</v>
      </c>
      <c r="O264" s="13">
        <v>15000</v>
      </c>
      <c r="P264" s="13">
        <v>15535</v>
      </c>
      <c r="Q264" s="13">
        <v>78</v>
      </c>
    </row>
    <row r="265" spans="1:17" x14ac:dyDescent="0.35">
      <c r="A265" s="11" t="s">
        <v>536</v>
      </c>
      <c r="B265" s="13"/>
      <c r="C265" s="13"/>
      <c r="D265" s="13"/>
      <c r="E265" s="13"/>
      <c r="F265" s="13"/>
      <c r="G265" s="13"/>
      <c r="H265" s="13"/>
      <c r="I265" s="13"/>
      <c r="J265" s="13">
        <v>1</v>
      </c>
      <c r="K265" s="13">
        <v>2000</v>
      </c>
      <c r="L265" s="13">
        <v>2050</v>
      </c>
      <c r="M265" s="13">
        <v>59</v>
      </c>
      <c r="N265" s="13">
        <v>1</v>
      </c>
      <c r="O265" s="13">
        <v>2000</v>
      </c>
      <c r="P265" s="13">
        <v>2050</v>
      </c>
      <c r="Q265" s="13">
        <v>59</v>
      </c>
    </row>
    <row r="266" spans="1:17" x14ac:dyDescent="0.35">
      <c r="A266" s="12">
        <v>34.75</v>
      </c>
      <c r="B266" s="13"/>
      <c r="C266" s="13"/>
      <c r="D266" s="13"/>
      <c r="E266" s="13"/>
      <c r="F266" s="13"/>
      <c r="G266" s="13"/>
      <c r="H266" s="13"/>
      <c r="I266" s="13"/>
      <c r="J266" s="13">
        <v>1</v>
      </c>
      <c r="K266" s="13">
        <v>2000</v>
      </c>
      <c r="L266" s="13">
        <v>2050</v>
      </c>
      <c r="M266" s="13">
        <v>59</v>
      </c>
      <c r="N266" s="13">
        <v>1</v>
      </c>
      <c r="O266" s="13">
        <v>2000</v>
      </c>
      <c r="P266" s="13">
        <v>2050</v>
      </c>
      <c r="Q266" s="13">
        <v>59</v>
      </c>
    </row>
    <row r="267" spans="1:17" x14ac:dyDescent="0.35">
      <c r="A267" s="11" t="s">
        <v>3324</v>
      </c>
      <c r="B267" s="13"/>
      <c r="C267" s="13"/>
      <c r="D267" s="13"/>
      <c r="E267" s="13"/>
      <c r="F267" s="13"/>
      <c r="G267" s="13"/>
      <c r="H267" s="13"/>
      <c r="I267" s="13"/>
      <c r="J267" s="13">
        <v>1</v>
      </c>
      <c r="K267" s="13">
        <v>1500</v>
      </c>
      <c r="L267" s="13">
        <v>1525</v>
      </c>
      <c r="M267" s="13">
        <v>10</v>
      </c>
      <c r="N267" s="13">
        <v>1</v>
      </c>
      <c r="O267" s="13">
        <v>1500</v>
      </c>
      <c r="P267" s="13">
        <v>1525</v>
      </c>
      <c r="Q267" s="13">
        <v>10</v>
      </c>
    </row>
    <row r="268" spans="1:17" x14ac:dyDescent="0.35">
      <c r="A268" s="12">
        <v>152.5</v>
      </c>
      <c r="B268" s="13"/>
      <c r="C268" s="13"/>
      <c r="D268" s="13"/>
      <c r="E268" s="13"/>
      <c r="F268" s="13"/>
      <c r="G268" s="13"/>
      <c r="H268" s="13"/>
      <c r="I268" s="13"/>
      <c r="J268" s="13">
        <v>1</v>
      </c>
      <c r="K268" s="13">
        <v>1500</v>
      </c>
      <c r="L268" s="13">
        <v>1525</v>
      </c>
      <c r="M268" s="13">
        <v>10</v>
      </c>
      <c r="N268" s="13">
        <v>1</v>
      </c>
      <c r="O268" s="13">
        <v>1500</v>
      </c>
      <c r="P268" s="13">
        <v>1525</v>
      </c>
      <c r="Q268" s="13">
        <v>10</v>
      </c>
    </row>
    <row r="269" spans="1:17" x14ac:dyDescent="0.35">
      <c r="A269" s="11" t="s">
        <v>4067</v>
      </c>
      <c r="B269" s="13">
        <v>1</v>
      </c>
      <c r="C269" s="13">
        <v>20000</v>
      </c>
      <c r="D269" s="13">
        <v>0</v>
      </c>
      <c r="E269" s="13">
        <v>0</v>
      </c>
      <c r="F269" s="13"/>
      <c r="G269" s="13"/>
      <c r="H269" s="13"/>
      <c r="I269" s="13"/>
      <c r="J269" s="13"/>
      <c r="K269" s="13"/>
      <c r="L269" s="13"/>
      <c r="M269" s="13"/>
      <c r="N269" s="13">
        <v>1</v>
      </c>
      <c r="O269" s="13">
        <v>20000</v>
      </c>
      <c r="P269" s="13">
        <v>0</v>
      </c>
      <c r="Q269" s="13">
        <v>0</v>
      </c>
    </row>
    <row r="270" spans="1:17" x14ac:dyDescent="0.35">
      <c r="A270" s="12" t="s">
        <v>8382</v>
      </c>
      <c r="B270" s="13">
        <v>1</v>
      </c>
      <c r="C270" s="13">
        <v>20000</v>
      </c>
      <c r="D270" s="13">
        <v>0</v>
      </c>
      <c r="E270" s="13">
        <v>0</v>
      </c>
      <c r="F270" s="13"/>
      <c r="G270" s="13"/>
      <c r="H270" s="13"/>
      <c r="I270" s="13"/>
      <c r="J270" s="13"/>
      <c r="K270" s="13"/>
      <c r="L270" s="13"/>
      <c r="M270" s="13"/>
      <c r="N270" s="13">
        <v>1</v>
      </c>
      <c r="O270" s="13">
        <v>20000</v>
      </c>
      <c r="P270" s="13">
        <v>0</v>
      </c>
      <c r="Q270" s="13">
        <v>0</v>
      </c>
    </row>
    <row r="271" spans="1:17" x14ac:dyDescent="0.35">
      <c r="A271" s="11" t="s">
        <v>3937</v>
      </c>
      <c r="B271" s="13">
        <v>1</v>
      </c>
      <c r="C271" s="13">
        <v>5000</v>
      </c>
      <c r="D271" s="13">
        <v>11</v>
      </c>
      <c r="E271" s="13">
        <v>2</v>
      </c>
      <c r="F271" s="13"/>
      <c r="G271" s="13"/>
      <c r="H271" s="13"/>
      <c r="I271" s="13"/>
      <c r="J271" s="13"/>
      <c r="K271" s="13"/>
      <c r="L271" s="13"/>
      <c r="M271" s="13"/>
      <c r="N271" s="13">
        <v>1</v>
      </c>
      <c r="O271" s="13">
        <v>5000</v>
      </c>
      <c r="P271" s="13">
        <v>11</v>
      </c>
      <c r="Q271" s="13">
        <v>2</v>
      </c>
    </row>
    <row r="272" spans="1:17" x14ac:dyDescent="0.35">
      <c r="A272" s="12">
        <v>5.5</v>
      </c>
      <c r="B272" s="13">
        <v>1</v>
      </c>
      <c r="C272" s="13">
        <v>5000</v>
      </c>
      <c r="D272" s="13">
        <v>11</v>
      </c>
      <c r="E272" s="13">
        <v>2</v>
      </c>
      <c r="F272" s="13"/>
      <c r="G272" s="13"/>
      <c r="H272" s="13"/>
      <c r="I272" s="13"/>
      <c r="J272" s="13"/>
      <c r="K272" s="13"/>
      <c r="L272" s="13"/>
      <c r="M272" s="13"/>
      <c r="N272" s="13">
        <v>1</v>
      </c>
      <c r="O272" s="13">
        <v>5000</v>
      </c>
      <c r="P272" s="13">
        <v>11</v>
      </c>
      <c r="Q272" s="13">
        <v>2</v>
      </c>
    </row>
    <row r="273" spans="1:17" x14ac:dyDescent="0.35">
      <c r="A273" s="11" t="s">
        <v>4077</v>
      </c>
      <c r="B273" s="13">
        <v>1</v>
      </c>
      <c r="C273" s="13">
        <v>2224</v>
      </c>
      <c r="D273" s="13">
        <v>350</v>
      </c>
      <c r="E273" s="13">
        <v>12</v>
      </c>
      <c r="F273" s="13"/>
      <c r="G273" s="13"/>
      <c r="H273" s="13"/>
      <c r="I273" s="13"/>
      <c r="J273" s="13"/>
      <c r="K273" s="13"/>
      <c r="L273" s="13"/>
      <c r="M273" s="13"/>
      <c r="N273" s="13">
        <v>1</v>
      </c>
      <c r="O273" s="13">
        <v>2224</v>
      </c>
      <c r="P273" s="13">
        <v>350</v>
      </c>
      <c r="Q273" s="13">
        <v>12</v>
      </c>
    </row>
    <row r="274" spans="1:17" x14ac:dyDescent="0.35">
      <c r="A274" s="12">
        <v>29.17</v>
      </c>
      <c r="B274" s="13">
        <v>1</v>
      </c>
      <c r="C274" s="13">
        <v>2224</v>
      </c>
      <c r="D274" s="13">
        <v>350</v>
      </c>
      <c r="E274" s="13">
        <v>12</v>
      </c>
      <c r="F274" s="13"/>
      <c r="G274" s="13"/>
      <c r="H274" s="13"/>
      <c r="I274" s="13"/>
      <c r="J274" s="13"/>
      <c r="K274" s="13"/>
      <c r="L274" s="13"/>
      <c r="M274" s="13"/>
      <c r="N274" s="13">
        <v>1</v>
      </c>
      <c r="O274" s="13">
        <v>2224</v>
      </c>
      <c r="P274" s="13">
        <v>350</v>
      </c>
      <c r="Q274" s="13">
        <v>12</v>
      </c>
    </row>
    <row r="275" spans="1:17" x14ac:dyDescent="0.35">
      <c r="A275" s="11" t="s">
        <v>3846</v>
      </c>
      <c r="B275" s="13">
        <v>1</v>
      </c>
      <c r="C275" s="13">
        <v>30000</v>
      </c>
      <c r="D275" s="13">
        <v>2113</v>
      </c>
      <c r="E275" s="13">
        <v>28</v>
      </c>
      <c r="F275" s="13"/>
      <c r="G275" s="13"/>
      <c r="H275" s="13"/>
      <c r="I275" s="13"/>
      <c r="J275" s="13"/>
      <c r="K275" s="13"/>
      <c r="L275" s="13"/>
      <c r="M275" s="13"/>
      <c r="N275" s="13">
        <v>1</v>
      </c>
      <c r="O275" s="13">
        <v>30000</v>
      </c>
      <c r="P275" s="13">
        <v>2113</v>
      </c>
      <c r="Q275" s="13">
        <v>28</v>
      </c>
    </row>
    <row r="276" spans="1:17" x14ac:dyDescent="0.35">
      <c r="A276" s="12">
        <v>75.459999999999994</v>
      </c>
      <c r="B276" s="13">
        <v>1</v>
      </c>
      <c r="C276" s="13">
        <v>30000</v>
      </c>
      <c r="D276" s="13">
        <v>2113</v>
      </c>
      <c r="E276" s="13">
        <v>28</v>
      </c>
      <c r="F276" s="13"/>
      <c r="G276" s="13"/>
      <c r="H276" s="13"/>
      <c r="I276" s="13"/>
      <c r="J276" s="13"/>
      <c r="K276" s="13"/>
      <c r="L276" s="13"/>
      <c r="M276" s="13"/>
      <c r="N276" s="13">
        <v>1</v>
      </c>
      <c r="O276" s="13">
        <v>30000</v>
      </c>
      <c r="P276" s="13">
        <v>2113</v>
      </c>
      <c r="Q276" s="13">
        <v>28</v>
      </c>
    </row>
    <row r="277" spans="1:17" x14ac:dyDescent="0.35">
      <c r="A277" s="11" t="s">
        <v>2901</v>
      </c>
      <c r="B277" s="13">
        <v>1</v>
      </c>
      <c r="C277" s="13">
        <v>750</v>
      </c>
      <c r="D277" s="13">
        <v>6</v>
      </c>
      <c r="E277" s="13">
        <v>2</v>
      </c>
      <c r="F277" s="13"/>
      <c r="G277" s="13"/>
      <c r="H277" s="13"/>
      <c r="I277" s="13"/>
      <c r="J277" s="13"/>
      <c r="K277" s="13"/>
      <c r="L277" s="13"/>
      <c r="M277" s="13"/>
      <c r="N277" s="13">
        <v>1</v>
      </c>
      <c r="O277" s="13">
        <v>750</v>
      </c>
      <c r="P277" s="13">
        <v>6</v>
      </c>
      <c r="Q277" s="13">
        <v>2</v>
      </c>
    </row>
    <row r="278" spans="1:17" x14ac:dyDescent="0.35">
      <c r="A278" s="12">
        <v>3</v>
      </c>
      <c r="B278" s="13">
        <v>1</v>
      </c>
      <c r="C278" s="13">
        <v>750</v>
      </c>
      <c r="D278" s="13">
        <v>6</v>
      </c>
      <c r="E278" s="13">
        <v>2</v>
      </c>
      <c r="F278" s="13"/>
      <c r="G278" s="13"/>
      <c r="H278" s="13"/>
      <c r="I278" s="13"/>
      <c r="J278" s="13"/>
      <c r="K278" s="13"/>
      <c r="L278" s="13"/>
      <c r="M278" s="13"/>
      <c r="N278" s="13">
        <v>1</v>
      </c>
      <c r="O278" s="13">
        <v>750</v>
      </c>
      <c r="P278" s="13">
        <v>6</v>
      </c>
      <c r="Q278" s="13">
        <v>2</v>
      </c>
    </row>
    <row r="279" spans="1:17" x14ac:dyDescent="0.35">
      <c r="A279" s="11" t="s">
        <v>3444</v>
      </c>
      <c r="B279" s="13"/>
      <c r="C279" s="13"/>
      <c r="D279" s="13"/>
      <c r="E279" s="13"/>
      <c r="F279" s="13"/>
      <c r="G279" s="13"/>
      <c r="H279" s="13"/>
      <c r="I279" s="13"/>
      <c r="J279" s="13">
        <v>1</v>
      </c>
      <c r="K279" s="13">
        <v>2000</v>
      </c>
      <c r="L279" s="13">
        <v>2000</v>
      </c>
      <c r="M279" s="13">
        <v>31</v>
      </c>
      <c r="N279" s="13">
        <v>1</v>
      </c>
      <c r="O279" s="13">
        <v>2000</v>
      </c>
      <c r="P279" s="13">
        <v>2000</v>
      </c>
      <c r="Q279" s="13">
        <v>31</v>
      </c>
    </row>
    <row r="280" spans="1:17" x14ac:dyDescent="0.35">
      <c r="A280" s="12">
        <v>64.52</v>
      </c>
      <c r="B280" s="13"/>
      <c r="C280" s="13"/>
      <c r="D280" s="13"/>
      <c r="E280" s="13"/>
      <c r="F280" s="13"/>
      <c r="G280" s="13"/>
      <c r="H280" s="13"/>
      <c r="I280" s="13"/>
      <c r="J280" s="13">
        <v>1</v>
      </c>
      <c r="K280" s="13">
        <v>2000</v>
      </c>
      <c r="L280" s="13">
        <v>2000</v>
      </c>
      <c r="M280" s="13">
        <v>31</v>
      </c>
      <c r="N280" s="13">
        <v>1</v>
      </c>
      <c r="O280" s="13">
        <v>2000</v>
      </c>
      <c r="P280" s="13">
        <v>2000</v>
      </c>
      <c r="Q280" s="13">
        <v>31</v>
      </c>
    </row>
    <row r="281" spans="1:17" x14ac:dyDescent="0.35">
      <c r="A281" s="11" t="s">
        <v>3566</v>
      </c>
      <c r="B281" s="13"/>
      <c r="C281" s="13"/>
      <c r="D281" s="13"/>
      <c r="E281" s="13"/>
      <c r="F281" s="13"/>
      <c r="G281" s="13"/>
      <c r="H281" s="13"/>
      <c r="I281" s="13"/>
      <c r="J281" s="13">
        <v>1</v>
      </c>
      <c r="K281" s="13">
        <v>1000</v>
      </c>
      <c r="L281" s="13">
        <v>1088</v>
      </c>
      <c r="M281" s="13">
        <v>41</v>
      </c>
      <c r="N281" s="13">
        <v>1</v>
      </c>
      <c r="O281" s="13">
        <v>1000</v>
      </c>
      <c r="P281" s="13">
        <v>1088</v>
      </c>
      <c r="Q281" s="13">
        <v>41</v>
      </c>
    </row>
    <row r="282" spans="1:17" x14ac:dyDescent="0.35">
      <c r="A282" s="12">
        <v>26.54</v>
      </c>
      <c r="B282" s="13"/>
      <c r="C282" s="13"/>
      <c r="D282" s="13"/>
      <c r="E282" s="13"/>
      <c r="F282" s="13"/>
      <c r="G282" s="13"/>
      <c r="H282" s="13"/>
      <c r="I282" s="13"/>
      <c r="J282" s="13">
        <v>1</v>
      </c>
      <c r="K282" s="13">
        <v>1000</v>
      </c>
      <c r="L282" s="13">
        <v>1088</v>
      </c>
      <c r="M282" s="13">
        <v>41</v>
      </c>
      <c r="N282" s="13">
        <v>1</v>
      </c>
      <c r="O282" s="13">
        <v>1000</v>
      </c>
      <c r="P282" s="13">
        <v>1088</v>
      </c>
      <c r="Q282" s="13">
        <v>41</v>
      </c>
    </row>
    <row r="283" spans="1:17" x14ac:dyDescent="0.35">
      <c r="A283" s="11" t="s">
        <v>3964</v>
      </c>
      <c r="B283" s="13">
        <v>1</v>
      </c>
      <c r="C283" s="13">
        <v>1700</v>
      </c>
      <c r="D283" s="13">
        <v>410</v>
      </c>
      <c r="E283" s="13">
        <v>10</v>
      </c>
      <c r="F283" s="13"/>
      <c r="G283" s="13"/>
      <c r="H283" s="13"/>
      <c r="I283" s="13"/>
      <c r="J283" s="13"/>
      <c r="K283" s="13"/>
      <c r="L283" s="13"/>
      <c r="M283" s="13"/>
      <c r="N283" s="13">
        <v>1</v>
      </c>
      <c r="O283" s="13">
        <v>1700</v>
      </c>
      <c r="P283" s="13">
        <v>410</v>
      </c>
      <c r="Q283" s="13">
        <v>10</v>
      </c>
    </row>
    <row r="284" spans="1:17" x14ac:dyDescent="0.35">
      <c r="A284" s="12">
        <v>41</v>
      </c>
      <c r="B284" s="13">
        <v>1</v>
      </c>
      <c r="C284" s="13">
        <v>1700</v>
      </c>
      <c r="D284" s="13">
        <v>410</v>
      </c>
      <c r="E284" s="13">
        <v>10</v>
      </c>
      <c r="F284" s="13"/>
      <c r="G284" s="13"/>
      <c r="H284" s="13"/>
      <c r="I284" s="13"/>
      <c r="J284" s="13"/>
      <c r="K284" s="13"/>
      <c r="L284" s="13"/>
      <c r="M284" s="13"/>
      <c r="N284" s="13">
        <v>1</v>
      </c>
      <c r="O284" s="13">
        <v>1700</v>
      </c>
      <c r="P284" s="13">
        <v>410</v>
      </c>
      <c r="Q284" s="13">
        <v>10</v>
      </c>
    </row>
    <row r="285" spans="1:17" x14ac:dyDescent="0.35">
      <c r="A285" s="11" t="s">
        <v>3414</v>
      </c>
      <c r="B285" s="13"/>
      <c r="C285" s="13"/>
      <c r="D285" s="13"/>
      <c r="E285" s="13"/>
      <c r="F285" s="13"/>
      <c r="G285" s="13"/>
      <c r="H285" s="13"/>
      <c r="I285" s="13"/>
      <c r="J285" s="13">
        <v>1</v>
      </c>
      <c r="K285" s="13">
        <v>200</v>
      </c>
      <c r="L285" s="13">
        <v>200</v>
      </c>
      <c r="M285" s="13">
        <v>9</v>
      </c>
      <c r="N285" s="13">
        <v>1</v>
      </c>
      <c r="O285" s="13">
        <v>200</v>
      </c>
      <c r="P285" s="13">
        <v>200</v>
      </c>
      <c r="Q285" s="13">
        <v>9</v>
      </c>
    </row>
    <row r="286" spans="1:17" x14ac:dyDescent="0.35">
      <c r="A286" s="12">
        <v>22.22</v>
      </c>
      <c r="B286" s="13"/>
      <c r="C286" s="13"/>
      <c r="D286" s="13"/>
      <c r="E286" s="13"/>
      <c r="F286" s="13"/>
      <c r="G286" s="13"/>
      <c r="H286" s="13"/>
      <c r="I286" s="13"/>
      <c r="J286" s="13">
        <v>1</v>
      </c>
      <c r="K286" s="13">
        <v>200</v>
      </c>
      <c r="L286" s="13">
        <v>200</v>
      </c>
      <c r="M286" s="13">
        <v>9</v>
      </c>
      <c r="N286" s="13">
        <v>1</v>
      </c>
      <c r="O286" s="13">
        <v>200</v>
      </c>
      <c r="P286" s="13">
        <v>200</v>
      </c>
      <c r="Q286" s="13">
        <v>9</v>
      </c>
    </row>
    <row r="287" spans="1:17" x14ac:dyDescent="0.35">
      <c r="A287" s="11" t="s">
        <v>3725</v>
      </c>
      <c r="B287" s="13">
        <v>1</v>
      </c>
      <c r="C287" s="13">
        <v>20000</v>
      </c>
      <c r="D287" s="13">
        <v>1862</v>
      </c>
      <c r="E287" s="13">
        <v>31</v>
      </c>
      <c r="F287" s="13"/>
      <c r="G287" s="13"/>
      <c r="H287" s="13"/>
      <c r="I287" s="13"/>
      <c r="J287" s="13"/>
      <c r="K287" s="13"/>
      <c r="L287" s="13"/>
      <c r="M287" s="13"/>
      <c r="N287" s="13">
        <v>1</v>
      </c>
      <c r="O287" s="13">
        <v>20000</v>
      </c>
      <c r="P287" s="13">
        <v>1862</v>
      </c>
      <c r="Q287" s="13">
        <v>31</v>
      </c>
    </row>
    <row r="288" spans="1:17" x14ac:dyDescent="0.35">
      <c r="A288" s="12">
        <v>60.06</v>
      </c>
      <c r="B288" s="13">
        <v>1</v>
      </c>
      <c r="C288" s="13">
        <v>20000</v>
      </c>
      <c r="D288" s="13">
        <v>1862</v>
      </c>
      <c r="E288" s="13">
        <v>31</v>
      </c>
      <c r="F288" s="13"/>
      <c r="G288" s="13"/>
      <c r="H288" s="13"/>
      <c r="I288" s="13"/>
      <c r="J288" s="13"/>
      <c r="K288" s="13"/>
      <c r="L288" s="13"/>
      <c r="M288" s="13"/>
      <c r="N288" s="13">
        <v>1</v>
      </c>
      <c r="O288" s="13">
        <v>20000</v>
      </c>
      <c r="P288" s="13">
        <v>1862</v>
      </c>
      <c r="Q288" s="13">
        <v>31</v>
      </c>
    </row>
    <row r="289" spans="1:17" x14ac:dyDescent="0.35">
      <c r="A289" s="11" t="s">
        <v>538</v>
      </c>
      <c r="B289" s="13"/>
      <c r="C289" s="13"/>
      <c r="D289" s="13"/>
      <c r="E289" s="13"/>
      <c r="F289" s="13"/>
      <c r="G289" s="13"/>
      <c r="H289" s="13"/>
      <c r="I289" s="13"/>
      <c r="J289" s="13">
        <v>1</v>
      </c>
      <c r="K289" s="13">
        <v>2000</v>
      </c>
      <c r="L289" s="13">
        <v>2410</v>
      </c>
      <c r="M289" s="13">
        <v>59</v>
      </c>
      <c r="N289" s="13">
        <v>1</v>
      </c>
      <c r="O289" s="13">
        <v>2000</v>
      </c>
      <c r="P289" s="13">
        <v>2410</v>
      </c>
      <c r="Q289" s="13">
        <v>59</v>
      </c>
    </row>
    <row r="290" spans="1:17" x14ac:dyDescent="0.35">
      <c r="A290" s="12">
        <v>40.85</v>
      </c>
      <c r="B290" s="13"/>
      <c r="C290" s="13"/>
      <c r="D290" s="13"/>
      <c r="E290" s="13"/>
      <c r="F290" s="13"/>
      <c r="G290" s="13"/>
      <c r="H290" s="13"/>
      <c r="I290" s="13"/>
      <c r="J290" s="13">
        <v>1</v>
      </c>
      <c r="K290" s="13">
        <v>2000</v>
      </c>
      <c r="L290" s="13">
        <v>2410</v>
      </c>
      <c r="M290" s="13">
        <v>59</v>
      </c>
      <c r="N290" s="13">
        <v>1</v>
      </c>
      <c r="O290" s="13">
        <v>2000</v>
      </c>
      <c r="P290" s="13">
        <v>2410</v>
      </c>
      <c r="Q290" s="13">
        <v>59</v>
      </c>
    </row>
    <row r="291" spans="1:17" x14ac:dyDescent="0.35">
      <c r="A291" s="11" t="s">
        <v>3473</v>
      </c>
      <c r="B291" s="13"/>
      <c r="C291" s="13"/>
      <c r="D291" s="13"/>
      <c r="E291" s="13"/>
      <c r="F291" s="13"/>
      <c r="G291" s="13"/>
      <c r="H291" s="13"/>
      <c r="I291" s="13"/>
      <c r="J291" s="13">
        <v>1</v>
      </c>
      <c r="K291" s="13">
        <v>2000</v>
      </c>
      <c r="L291" s="13">
        <v>2020</v>
      </c>
      <c r="M291" s="13">
        <v>39</v>
      </c>
      <c r="N291" s="13">
        <v>1</v>
      </c>
      <c r="O291" s="13">
        <v>2000</v>
      </c>
      <c r="P291" s="13">
        <v>2020</v>
      </c>
      <c r="Q291" s="13">
        <v>39</v>
      </c>
    </row>
    <row r="292" spans="1:17" x14ac:dyDescent="0.35">
      <c r="A292" s="12">
        <v>51.79</v>
      </c>
      <c r="B292" s="13"/>
      <c r="C292" s="13"/>
      <c r="D292" s="13"/>
      <c r="E292" s="13"/>
      <c r="F292" s="13"/>
      <c r="G292" s="13"/>
      <c r="H292" s="13"/>
      <c r="I292" s="13"/>
      <c r="J292" s="13">
        <v>1</v>
      </c>
      <c r="K292" s="13">
        <v>2000</v>
      </c>
      <c r="L292" s="13">
        <v>2020</v>
      </c>
      <c r="M292" s="13">
        <v>39</v>
      </c>
      <c r="N292" s="13">
        <v>1</v>
      </c>
      <c r="O292" s="13">
        <v>2000</v>
      </c>
      <c r="P292" s="13">
        <v>2020</v>
      </c>
      <c r="Q292" s="13">
        <v>39</v>
      </c>
    </row>
    <row r="293" spans="1:17" x14ac:dyDescent="0.35">
      <c r="A293" s="11" t="s">
        <v>3517</v>
      </c>
      <c r="B293" s="13"/>
      <c r="C293" s="13"/>
      <c r="D293" s="13"/>
      <c r="E293" s="13"/>
      <c r="F293" s="13"/>
      <c r="G293" s="13"/>
      <c r="H293" s="13"/>
      <c r="I293" s="13"/>
      <c r="J293" s="13">
        <v>1</v>
      </c>
      <c r="K293" s="13">
        <v>1500</v>
      </c>
      <c r="L293" s="13">
        <v>1650.69</v>
      </c>
      <c r="M293" s="13">
        <v>33</v>
      </c>
      <c r="N293" s="13">
        <v>1</v>
      </c>
      <c r="O293" s="13">
        <v>1500</v>
      </c>
      <c r="P293" s="13">
        <v>1650.69</v>
      </c>
      <c r="Q293" s="13">
        <v>33</v>
      </c>
    </row>
    <row r="294" spans="1:17" x14ac:dyDescent="0.35">
      <c r="A294" s="12">
        <v>50.02</v>
      </c>
      <c r="B294" s="13"/>
      <c r="C294" s="13"/>
      <c r="D294" s="13"/>
      <c r="E294" s="13"/>
      <c r="F294" s="13"/>
      <c r="G294" s="13"/>
      <c r="H294" s="13"/>
      <c r="I294" s="13"/>
      <c r="J294" s="13">
        <v>1</v>
      </c>
      <c r="K294" s="13">
        <v>1500</v>
      </c>
      <c r="L294" s="13">
        <v>1650.69</v>
      </c>
      <c r="M294" s="13">
        <v>33</v>
      </c>
      <c r="N294" s="13">
        <v>1</v>
      </c>
      <c r="O294" s="13">
        <v>1500</v>
      </c>
      <c r="P294" s="13">
        <v>1650.69</v>
      </c>
      <c r="Q294" s="13">
        <v>33</v>
      </c>
    </row>
    <row r="295" spans="1:17" x14ac:dyDescent="0.35">
      <c r="A295" s="11" t="s">
        <v>3720</v>
      </c>
      <c r="B295" s="13"/>
      <c r="C295" s="13"/>
      <c r="D295" s="13"/>
      <c r="E295" s="13"/>
      <c r="F295" s="13"/>
      <c r="G295" s="13"/>
      <c r="H295" s="13"/>
      <c r="I295" s="13"/>
      <c r="J295" s="13">
        <v>1</v>
      </c>
      <c r="K295" s="13">
        <v>4500</v>
      </c>
      <c r="L295" s="13">
        <v>4592</v>
      </c>
      <c r="M295" s="13">
        <v>63</v>
      </c>
      <c r="N295" s="13">
        <v>1</v>
      </c>
      <c r="O295" s="13">
        <v>4500</v>
      </c>
      <c r="P295" s="13">
        <v>4592</v>
      </c>
      <c r="Q295" s="13">
        <v>63</v>
      </c>
    </row>
    <row r="296" spans="1:17" x14ac:dyDescent="0.35">
      <c r="A296" s="12">
        <v>72.89</v>
      </c>
      <c r="B296" s="13"/>
      <c r="C296" s="13"/>
      <c r="D296" s="13"/>
      <c r="E296" s="13"/>
      <c r="F296" s="13"/>
      <c r="G296" s="13"/>
      <c r="H296" s="13"/>
      <c r="I296" s="13"/>
      <c r="J296" s="13">
        <v>1</v>
      </c>
      <c r="K296" s="13">
        <v>4500</v>
      </c>
      <c r="L296" s="13">
        <v>4592</v>
      </c>
      <c r="M296" s="13">
        <v>63</v>
      </c>
      <c r="N296" s="13">
        <v>1</v>
      </c>
      <c r="O296" s="13">
        <v>4500</v>
      </c>
      <c r="P296" s="13">
        <v>4592</v>
      </c>
      <c r="Q296" s="13">
        <v>63</v>
      </c>
    </row>
    <row r="297" spans="1:17" x14ac:dyDescent="0.35">
      <c r="A297" s="11" t="s">
        <v>2868</v>
      </c>
      <c r="B297" s="13">
        <v>1</v>
      </c>
      <c r="C297" s="13">
        <v>15000</v>
      </c>
      <c r="D297" s="13">
        <v>6301.76</v>
      </c>
      <c r="E297" s="13">
        <v>60</v>
      </c>
      <c r="F297" s="13"/>
      <c r="G297" s="13"/>
      <c r="H297" s="13"/>
      <c r="I297" s="13"/>
      <c r="J297" s="13"/>
      <c r="K297" s="13"/>
      <c r="L297" s="13"/>
      <c r="M297" s="13"/>
      <c r="N297" s="13">
        <v>1</v>
      </c>
      <c r="O297" s="13">
        <v>15000</v>
      </c>
      <c r="P297" s="13">
        <v>6301.76</v>
      </c>
      <c r="Q297" s="13">
        <v>60</v>
      </c>
    </row>
    <row r="298" spans="1:17" x14ac:dyDescent="0.35">
      <c r="A298" s="12">
        <v>105.03</v>
      </c>
      <c r="B298" s="13">
        <v>1</v>
      </c>
      <c r="C298" s="13">
        <v>15000</v>
      </c>
      <c r="D298" s="13">
        <v>6301.76</v>
      </c>
      <c r="E298" s="13">
        <v>60</v>
      </c>
      <c r="F298" s="13"/>
      <c r="G298" s="13"/>
      <c r="H298" s="13"/>
      <c r="I298" s="13"/>
      <c r="J298" s="13"/>
      <c r="K298" s="13"/>
      <c r="L298" s="13"/>
      <c r="M298" s="13"/>
      <c r="N298" s="13">
        <v>1</v>
      </c>
      <c r="O298" s="13">
        <v>15000</v>
      </c>
      <c r="P298" s="13">
        <v>6301.76</v>
      </c>
      <c r="Q298" s="13">
        <v>60</v>
      </c>
    </row>
    <row r="299" spans="1:17" x14ac:dyDescent="0.35">
      <c r="A299" s="11" t="s">
        <v>1301</v>
      </c>
      <c r="B299" s="13"/>
      <c r="C299" s="13"/>
      <c r="D299" s="13"/>
      <c r="E299" s="13"/>
      <c r="F299" s="13"/>
      <c r="G299" s="13"/>
      <c r="H299" s="13"/>
      <c r="I299" s="13"/>
      <c r="J299" s="13">
        <v>1</v>
      </c>
      <c r="K299" s="13">
        <v>3000</v>
      </c>
      <c r="L299" s="13">
        <v>4050</v>
      </c>
      <c r="M299" s="13">
        <v>24</v>
      </c>
      <c r="N299" s="13">
        <v>1</v>
      </c>
      <c r="O299" s="13">
        <v>3000</v>
      </c>
      <c r="P299" s="13">
        <v>4050</v>
      </c>
      <c r="Q299" s="13">
        <v>24</v>
      </c>
    </row>
    <row r="300" spans="1:17" x14ac:dyDescent="0.35">
      <c r="A300" s="12">
        <v>168.75</v>
      </c>
      <c r="B300" s="13"/>
      <c r="C300" s="13"/>
      <c r="D300" s="13"/>
      <c r="E300" s="13"/>
      <c r="F300" s="13"/>
      <c r="G300" s="13"/>
      <c r="H300" s="13"/>
      <c r="I300" s="13"/>
      <c r="J300" s="13">
        <v>1</v>
      </c>
      <c r="K300" s="13">
        <v>3000</v>
      </c>
      <c r="L300" s="13">
        <v>4050</v>
      </c>
      <c r="M300" s="13">
        <v>24</v>
      </c>
      <c r="N300" s="13">
        <v>1</v>
      </c>
      <c r="O300" s="13">
        <v>3000</v>
      </c>
      <c r="P300" s="13">
        <v>4050</v>
      </c>
      <c r="Q300" s="13">
        <v>24</v>
      </c>
    </row>
    <row r="301" spans="1:17" x14ac:dyDescent="0.35">
      <c r="A301" s="11" t="s">
        <v>3429</v>
      </c>
      <c r="B301" s="13"/>
      <c r="C301" s="13"/>
      <c r="D301" s="13"/>
      <c r="E301" s="13"/>
      <c r="F301" s="13"/>
      <c r="G301" s="13"/>
      <c r="H301" s="13"/>
      <c r="I301" s="13"/>
      <c r="J301" s="13">
        <v>1</v>
      </c>
      <c r="K301" s="13">
        <v>2000</v>
      </c>
      <c r="L301" s="13">
        <v>2170.9899999999998</v>
      </c>
      <c r="M301" s="13">
        <v>72</v>
      </c>
      <c r="N301" s="13">
        <v>1</v>
      </c>
      <c r="O301" s="13">
        <v>2000</v>
      </c>
      <c r="P301" s="13">
        <v>2170.9899999999998</v>
      </c>
      <c r="Q301" s="13">
        <v>72</v>
      </c>
    </row>
    <row r="302" spans="1:17" x14ac:dyDescent="0.35">
      <c r="A302" s="12">
        <v>30.15</v>
      </c>
      <c r="B302" s="13"/>
      <c r="C302" s="13"/>
      <c r="D302" s="13"/>
      <c r="E302" s="13"/>
      <c r="F302" s="13"/>
      <c r="G302" s="13"/>
      <c r="H302" s="13"/>
      <c r="I302" s="13"/>
      <c r="J302" s="13">
        <v>1</v>
      </c>
      <c r="K302" s="13">
        <v>2000</v>
      </c>
      <c r="L302" s="13">
        <v>2170.9899999999998</v>
      </c>
      <c r="M302" s="13">
        <v>72</v>
      </c>
      <c r="N302" s="13">
        <v>1</v>
      </c>
      <c r="O302" s="13">
        <v>2000</v>
      </c>
      <c r="P302" s="13">
        <v>2170.9899999999998</v>
      </c>
      <c r="Q302" s="13">
        <v>72</v>
      </c>
    </row>
    <row r="303" spans="1:17" x14ac:dyDescent="0.35">
      <c r="A303" s="11" t="s">
        <v>3358</v>
      </c>
      <c r="B303" s="13">
        <v>1</v>
      </c>
      <c r="C303" s="13">
        <v>30000</v>
      </c>
      <c r="D303" s="13">
        <v>1225</v>
      </c>
      <c r="E303" s="13">
        <v>7</v>
      </c>
      <c r="F303" s="13"/>
      <c r="G303" s="13"/>
      <c r="H303" s="13"/>
      <c r="I303" s="13"/>
      <c r="J303" s="13">
        <v>1</v>
      </c>
      <c r="K303" s="13">
        <v>4000</v>
      </c>
      <c r="L303" s="13">
        <v>4250</v>
      </c>
      <c r="M303" s="13">
        <v>23</v>
      </c>
      <c r="N303" s="13">
        <v>2</v>
      </c>
      <c r="O303" s="13">
        <v>34000</v>
      </c>
      <c r="P303" s="13">
        <v>5475</v>
      </c>
      <c r="Q303" s="13">
        <v>30</v>
      </c>
    </row>
    <row r="304" spans="1:17" x14ac:dyDescent="0.35">
      <c r="A304" s="12">
        <v>175</v>
      </c>
      <c r="B304" s="13">
        <v>1</v>
      </c>
      <c r="C304" s="13">
        <v>30000</v>
      </c>
      <c r="D304" s="13">
        <v>1225</v>
      </c>
      <c r="E304" s="13">
        <v>7</v>
      </c>
      <c r="F304" s="13"/>
      <c r="G304" s="13"/>
      <c r="H304" s="13"/>
      <c r="I304" s="13"/>
      <c r="J304" s="13"/>
      <c r="K304" s="13"/>
      <c r="L304" s="13"/>
      <c r="M304" s="13"/>
      <c r="N304" s="13">
        <v>1</v>
      </c>
      <c r="O304" s="13">
        <v>30000</v>
      </c>
      <c r="P304" s="13">
        <v>1225</v>
      </c>
      <c r="Q304" s="13">
        <v>7</v>
      </c>
    </row>
    <row r="305" spans="1:17" x14ac:dyDescent="0.35">
      <c r="A305" s="12">
        <v>184.78</v>
      </c>
      <c r="B305" s="13"/>
      <c r="C305" s="13"/>
      <c r="D305" s="13"/>
      <c r="E305" s="13"/>
      <c r="F305" s="13"/>
      <c r="G305" s="13"/>
      <c r="H305" s="13"/>
      <c r="I305" s="13"/>
      <c r="J305" s="13">
        <v>1</v>
      </c>
      <c r="K305" s="13">
        <v>4000</v>
      </c>
      <c r="L305" s="13">
        <v>4250</v>
      </c>
      <c r="M305" s="13">
        <v>23</v>
      </c>
      <c r="N305" s="13">
        <v>1</v>
      </c>
      <c r="O305" s="13">
        <v>4000</v>
      </c>
      <c r="P305" s="13">
        <v>4250</v>
      </c>
      <c r="Q305" s="13">
        <v>23</v>
      </c>
    </row>
    <row r="306" spans="1:17" x14ac:dyDescent="0.35">
      <c r="A306" s="11" t="s">
        <v>2880</v>
      </c>
      <c r="B306" s="13">
        <v>1</v>
      </c>
      <c r="C306" s="13">
        <v>12000</v>
      </c>
      <c r="D306" s="13">
        <v>2800</v>
      </c>
      <c r="E306" s="13">
        <v>29</v>
      </c>
      <c r="F306" s="13"/>
      <c r="G306" s="13"/>
      <c r="H306" s="13"/>
      <c r="I306" s="13"/>
      <c r="J306" s="13"/>
      <c r="K306" s="13"/>
      <c r="L306" s="13"/>
      <c r="M306" s="13"/>
      <c r="N306" s="13">
        <v>1</v>
      </c>
      <c r="O306" s="13">
        <v>12000</v>
      </c>
      <c r="P306" s="13">
        <v>2800</v>
      </c>
      <c r="Q306" s="13">
        <v>29</v>
      </c>
    </row>
    <row r="307" spans="1:17" x14ac:dyDescent="0.35">
      <c r="A307" s="12">
        <v>96.55</v>
      </c>
      <c r="B307" s="13">
        <v>1</v>
      </c>
      <c r="C307" s="13">
        <v>12000</v>
      </c>
      <c r="D307" s="13">
        <v>2800</v>
      </c>
      <c r="E307" s="13">
        <v>29</v>
      </c>
      <c r="F307" s="13"/>
      <c r="G307" s="13"/>
      <c r="H307" s="13"/>
      <c r="I307" s="13"/>
      <c r="J307" s="13"/>
      <c r="K307" s="13"/>
      <c r="L307" s="13"/>
      <c r="M307" s="13"/>
      <c r="N307" s="13">
        <v>1</v>
      </c>
      <c r="O307" s="13">
        <v>12000</v>
      </c>
      <c r="P307" s="13">
        <v>2800</v>
      </c>
      <c r="Q307" s="13">
        <v>29</v>
      </c>
    </row>
    <row r="308" spans="1:17" x14ac:dyDescent="0.35">
      <c r="A308" s="11" t="s">
        <v>3144</v>
      </c>
      <c r="B308" s="13"/>
      <c r="C308" s="13"/>
      <c r="D308" s="13"/>
      <c r="E308" s="13"/>
      <c r="F308" s="13">
        <v>1</v>
      </c>
      <c r="G308" s="13">
        <v>10000</v>
      </c>
      <c r="H308" s="13">
        <v>7540</v>
      </c>
      <c r="I308" s="13">
        <v>30</v>
      </c>
      <c r="J308" s="13"/>
      <c r="K308" s="13"/>
      <c r="L308" s="13"/>
      <c r="M308" s="13"/>
      <c r="N308" s="13">
        <v>1</v>
      </c>
      <c r="O308" s="13">
        <v>10000</v>
      </c>
      <c r="P308" s="13">
        <v>7540</v>
      </c>
      <c r="Q308" s="13">
        <v>30</v>
      </c>
    </row>
    <row r="309" spans="1:17" x14ac:dyDescent="0.35">
      <c r="A309" s="12">
        <v>251.33</v>
      </c>
      <c r="B309" s="13"/>
      <c r="C309" s="13"/>
      <c r="D309" s="13"/>
      <c r="E309" s="13"/>
      <c r="F309" s="13">
        <v>1</v>
      </c>
      <c r="G309" s="13">
        <v>10000</v>
      </c>
      <c r="H309" s="13">
        <v>7540</v>
      </c>
      <c r="I309" s="13">
        <v>30</v>
      </c>
      <c r="J309" s="13"/>
      <c r="K309" s="13"/>
      <c r="L309" s="13"/>
      <c r="M309" s="13"/>
      <c r="N309" s="13">
        <v>1</v>
      </c>
      <c r="O309" s="13">
        <v>10000</v>
      </c>
      <c r="P309" s="13">
        <v>7540</v>
      </c>
      <c r="Q309" s="13">
        <v>30</v>
      </c>
    </row>
    <row r="310" spans="1:17" x14ac:dyDescent="0.35">
      <c r="A310" s="11" t="s">
        <v>2782</v>
      </c>
      <c r="B310" s="13"/>
      <c r="C310" s="13"/>
      <c r="D310" s="13"/>
      <c r="E310" s="13"/>
      <c r="F310" s="13"/>
      <c r="G310" s="13"/>
      <c r="H310" s="13"/>
      <c r="I310" s="13"/>
      <c r="J310" s="13">
        <v>1</v>
      </c>
      <c r="K310" s="13">
        <v>1000</v>
      </c>
      <c r="L310" s="13">
        <v>1200</v>
      </c>
      <c r="M310" s="13">
        <v>18</v>
      </c>
      <c r="N310" s="13">
        <v>1</v>
      </c>
      <c r="O310" s="13">
        <v>1000</v>
      </c>
      <c r="P310" s="13">
        <v>1200</v>
      </c>
      <c r="Q310" s="13">
        <v>18</v>
      </c>
    </row>
    <row r="311" spans="1:17" x14ac:dyDescent="0.35">
      <c r="A311" s="12">
        <v>66.67</v>
      </c>
      <c r="B311" s="13"/>
      <c r="C311" s="13"/>
      <c r="D311" s="13"/>
      <c r="E311" s="13"/>
      <c r="F311" s="13"/>
      <c r="G311" s="13"/>
      <c r="H311" s="13"/>
      <c r="I311" s="13"/>
      <c r="J311" s="13">
        <v>1</v>
      </c>
      <c r="K311" s="13">
        <v>1000</v>
      </c>
      <c r="L311" s="13">
        <v>1200</v>
      </c>
      <c r="M311" s="13">
        <v>18</v>
      </c>
      <c r="N311" s="13">
        <v>1</v>
      </c>
      <c r="O311" s="13">
        <v>1000</v>
      </c>
      <c r="P311" s="13">
        <v>1200</v>
      </c>
      <c r="Q311" s="13">
        <v>18</v>
      </c>
    </row>
    <row r="312" spans="1:17" x14ac:dyDescent="0.35">
      <c r="A312" s="11" t="s">
        <v>3164</v>
      </c>
      <c r="B312" s="13"/>
      <c r="C312" s="13"/>
      <c r="D312" s="13"/>
      <c r="E312" s="13"/>
      <c r="F312" s="13"/>
      <c r="G312" s="13"/>
      <c r="H312" s="13"/>
      <c r="I312" s="13"/>
      <c r="J312" s="13">
        <v>1</v>
      </c>
      <c r="K312" s="13">
        <v>2500</v>
      </c>
      <c r="L312" s="13">
        <v>2669</v>
      </c>
      <c r="M312" s="13">
        <v>71</v>
      </c>
      <c r="N312" s="13">
        <v>1</v>
      </c>
      <c r="O312" s="13">
        <v>2500</v>
      </c>
      <c r="P312" s="13">
        <v>2669</v>
      </c>
      <c r="Q312" s="13">
        <v>71</v>
      </c>
    </row>
    <row r="313" spans="1:17" x14ac:dyDescent="0.35">
      <c r="A313" s="12">
        <v>37.590000000000003</v>
      </c>
      <c r="B313" s="13"/>
      <c r="C313" s="13"/>
      <c r="D313" s="13"/>
      <c r="E313" s="13"/>
      <c r="F313" s="13"/>
      <c r="G313" s="13"/>
      <c r="H313" s="13"/>
      <c r="I313" s="13"/>
      <c r="J313" s="13">
        <v>1</v>
      </c>
      <c r="K313" s="13">
        <v>2500</v>
      </c>
      <c r="L313" s="13">
        <v>2669</v>
      </c>
      <c r="M313" s="13">
        <v>71</v>
      </c>
      <c r="N313" s="13">
        <v>1</v>
      </c>
      <c r="O313" s="13">
        <v>2500</v>
      </c>
      <c r="P313" s="13">
        <v>2669</v>
      </c>
      <c r="Q313" s="13">
        <v>71</v>
      </c>
    </row>
    <row r="314" spans="1:17" x14ac:dyDescent="0.35">
      <c r="A314" s="11" t="s">
        <v>3831</v>
      </c>
      <c r="B314" s="13"/>
      <c r="C314" s="13"/>
      <c r="D314" s="13"/>
      <c r="E314" s="13"/>
      <c r="F314" s="13"/>
      <c r="G314" s="13"/>
      <c r="H314" s="13"/>
      <c r="I314" s="13"/>
      <c r="J314" s="13">
        <v>1</v>
      </c>
      <c r="K314" s="13">
        <v>3000</v>
      </c>
      <c r="L314" s="13">
        <v>3271</v>
      </c>
      <c r="M314" s="13">
        <v>57</v>
      </c>
      <c r="N314" s="13">
        <v>1</v>
      </c>
      <c r="O314" s="13">
        <v>3000</v>
      </c>
      <c r="P314" s="13">
        <v>3271</v>
      </c>
      <c r="Q314" s="13">
        <v>57</v>
      </c>
    </row>
    <row r="315" spans="1:17" x14ac:dyDescent="0.35">
      <c r="A315" s="12">
        <v>57.39</v>
      </c>
      <c r="B315" s="13"/>
      <c r="C315" s="13"/>
      <c r="D315" s="13"/>
      <c r="E315" s="13"/>
      <c r="F315" s="13"/>
      <c r="G315" s="13"/>
      <c r="H315" s="13"/>
      <c r="I315" s="13"/>
      <c r="J315" s="13">
        <v>1</v>
      </c>
      <c r="K315" s="13">
        <v>3000</v>
      </c>
      <c r="L315" s="13">
        <v>3271</v>
      </c>
      <c r="M315" s="13">
        <v>57</v>
      </c>
      <c r="N315" s="13">
        <v>1</v>
      </c>
      <c r="O315" s="13">
        <v>3000</v>
      </c>
      <c r="P315" s="13">
        <v>3271</v>
      </c>
      <c r="Q315" s="13">
        <v>57</v>
      </c>
    </row>
    <row r="316" spans="1:17" x14ac:dyDescent="0.35">
      <c r="A316" s="11" t="s">
        <v>3355</v>
      </c>
      <c r="B316" s="13"/>
      <c r="C316" s="13"/>
      <c r="D316" s="13"/>
      <c r="E316" s="13"/>
      <c r="F316" s="13"/>
      <c r="G316" s="13"/>
      <c r="H316" s="13"/>
      <c r="I316" s="13"/>
      <c r="J316" s="13">
        <v>1</v>
      </c>
      <c r="K316" s="13">
        <v>1500</v>
      </c>
      <c r="L316" s="13">
        <v>1521</v>
      </c>
      <c r="M316" s="13">
        <v>27</v>
      </c>
      <c r="N316" s="13">
        <v>1</v>
      </c>
      <c r="O316" s="13">
        <v>1500</v>
      </c>
      <c r="P316" s="13">
        <v>1521</v>
      </c>
      <c r="Q316" s="13">
        <v>27</v>
      </c>
    </row>
    <row r="317" spans="1:17" x14ac:dyDescent="0.35">
      <c r="A317" s="12">
        <v>56.33</v>
      </c>
      <c r="B317" s="13"/>
      <c r="C317" s="13"/>
      <c r="D317" s="13"/>
      <c r="E317" s="13"/>
      <c r="F317" s="13"/>
      <c r="G317" s="13"/>
      <c r="H317" s="13"/>
      <c r="I317" s="13"/>
      <c r="J317" s="13">
        <v>1</v>
      </c>
      <c r="K317" s="13">
        <v>1500</v>
      </c>
      <c r="L317" s="13">
        <v>1521</v>
      </c>
      <c r="M317" s="13">
        <v>27</v>
      </c>
      <c r="N317" s="13">
        <v>1</v>
      </c>
      <c r="O317" s="13">
        <v>1500</v>
      </c>
      <c r="P317" s="13">
        <v>1521</v>
      </c>
      <c r="Q317" s="13">
        <v>27</v>
      </c>
    </row>
    <row r="318" spans="1:17" x14ac:dyDescent="0.35">
      <c r="A318" s="11" t="s">
        <v>3901</v>
      </c>
      <c r="B318" s="13">
        <v>1</v>
      </c>
      <c r="C318" s="13">
        <v>10000</v>
      </c>
      <c r="D318" s="13">
        <v>3</v>
      </c>
      <c r="E318" s="13">
        <v>2</v>
      </c>
      <c r="F318" s="13"/>
      <c r="G318" s="13"/>
      <c r="H318" s="13"/>
      <c r="I318" s="13"/>
      <c r="J318" s="13"/>
      <c r="K318" s="13"/>
      <c r="L318" s="13"/>
      <c r="M318" s="13"/>
      <c r="N318" s="13">
        <v>1</v>
      </c>
      <c r="O318" s="13">
        <v>10000</v>
      </c>
      <c r="P318" s="13">
        <v>3</v>
      </c>
      <c r="Q318" s="13">
        <v>2</v>
      </c>
    </row>
    <row r="319" spans="1:17" x14ac:dyDescent="0.35">
      <c r="A319" s="12">
        <v>1.5</v>
      </c>
      <c r="B319" s="13">
        <v>1</v>
      </c>
      <c r="C319" s="13">
        <v>10000</v>
      </c>
      <c r="D319" s="13">
        <v>3</v>
      </c>
      <c r="E319" s="13">
        <v>2</v>
      </c>
      <c r="F319" s="13"/>
      <c r="G319" s="13"/>
      <c r="H319" s="13"/>
      <c r="I319" s="13"/>
      <c r="J319" s="13"/>
      <c r="K319" s="13"/>
      <c r="L319" s="13"/>
      <c r="M319" s="13"/>
      <c r="N319" s="13">
        <v>1</v>
      </c>
      <c r="O319" s="13">
        <v>10000</v>
      </c>
      <c r="P319" s="13">
        <v>3</v>
      </c>
      <c r="Q319" s="13">
        <v>2</v>
      </c>
    </row>
    <row r="320" spans="1:17" x14ac:dyDescent="0.35">
      <c r="A320" s="11" t="s">
        <v>4078</v>
      </c>
      <c r="B320" s="13">
        <v>1</v>
      </c>
      <c r="C320" s="13">
        <v>150</v>
      </c>
      <c r="D320" s="13">
        <v>3</v>
      </c>
      <c r="E320" s="13">
        <v>2</v>
      </c>
      <c r="F320" s="13"/>
      <c r="G320" s="13"/>
      <c r="H320" s="13"/>
      <c r="I320" s="13"/>
      <c r="J320" s="13"/>
      <c r="K320" s="13"/>
      <c r="L320" s="13"/>
      <c r="M320" s="13"/>
      <c r="N320" s="13">
        <v>1</v>
      </c>
      <c r="O320" s="13">
        <v>150</v>
      </c>
      <c r="P320" s="13">
        <v>3</v>
      </c>
      <c r="Q320" s="13">
        <v>2</v>
      </c>
    </row>
    <row r="321" spans="1:17" x14ac:dyDescent="0.35">
      <c r="A321" s="12">
        <v>1.5</v>
      </c>
      <c r="B321" s="13">
        <v>1</v>
      </c>
      <c r="C321" s="13">
        <v>150</v>
      </c>
      <c r="D321" s="13">
        <v>3</v>
      </c>
      <c r="E321" s="13">
        <v>2</v>
      </c>
      <c r="F321" s="13"/>
      <c r="G321" s="13"/>
      <c r="H321" s="13"/>
      <c r="I321" s="13"/>
      <c r="J321" s="13"/>
      <c r="K321" s="13"/>
      <c r="L321" s="13"/>
      <c r="M321" s="13"/>
      <c r="N321" s="13">
        <v>1</v>
      </c>
      <c r="O321" s="13">
        <v>150</v>
      </c>
      <c r="P321" s="13">
        <v>3</v>
      </c>
      <c r="Q321" s="13">
        <v>2</v>
      </c>
    </row>
    <row r="322" spans="1:17" x14ac:dyDescent="0.35">
      <c r="A322" s="11" t="s">
        <v>3835</v>
      </c>
      <c r="B322" s="13"/>
      <c r="C322" s="13"/>
      <c r="D322" s="13"/>
      <c r="E322" s="13"/>
      <c r="F322" s="13"/>
      <c r="G322" s="13"/>
      <c r="H322" s="13"/>
      <c r="I322" s="13"/>
      <c r="J322" s="13">
        <v>1</v>
      </c>
      <c r="K322" s="13">
        <v>100000</v>
      </c>
      <c r="L322" s="13">
        <v>100824</v>
      </c>
      <c r="M322" s="13">
        <v>100</v>
      </c>
      <c r="N322" s="13">
        <v>1</v>
      </c>
      <c r="O322" s="13">
        <v>100000</v>
      </c>
      <c r="P322" s="13">
        <v>100824</v>
      </c>
      <c r="Q322" s="13">
        <v>100</v>
      </c>
    </row>
    <row r="323" spans="1:17" x14ac:dyDescent="0.35">
      <c r="A323" s="12">
        <v>1008.24</v>
      </c>
      <c r="B323" s="13"/>
      <c r="C323" s="13"/>
      <c r="D323" s="13"/>
      <c r="E323" s="13"/>
      <c r="F323" s="13"/>
      <c r="G323" s="13"/>
      <c r="H323" s="13"/>
      <c r="I323" s="13"/>
      <c r="J323" s="13">
        <v>1</v>
      </c>
      <c r="K323" s="13">
        <v>100000</v>
      </c>
      <c r="L323" s="13">
        <v>100824</v>
      </c>
      <c r="M323" s="13">
        <v>100</v>
      </c>
      <c r="N323" s="13">
        <v>1</v>
      </c>
      <c r="O323" s="13">
        <v>100000</v>
      </c>
      <c r="P323" s="13">
        <v>100824</v>
      </c>
      <c r="Q323" s="13">
        <v>100</v>
      </c>
    </row>
    <row r="324" spans="1:17" x14ac:dyDescent="0.35">
      <c r="A324" s="11" t="s">
        <v>3586</v>
      </c>
      <c r="B324" s="13"/>
      <c r="C324" s="13"/>
      <c r="D324" s="13"/>
      <c r="E324" s="13"/>
      <c r="F324" s="13"/>
      <c r="G324" s="13"/>
      <c r="H324" s="13"/>
      <c r="I324" s="13"/>
      <c r="J324" s="13">
        <v>1</v>
      </c>
      <c r="K324" s="13">
        <v>500</v>
      </c>
      <c r="L324" s="13">
        <v>633</v>
      </c>
      <c r="M324" s="13">
        <v>28</v>
      </c>
      <c r="N324" s="13">
        <v>1</v>
      </c>
      <c r="O324" s="13">
        <v>500</v>
      </c>
      <c r="P324" s="13">
        <v>633</v>
      </c>
      <c r="Q324" s="13">
        <v>28</v>
      </c>
    </row>
    <row r="325" spans="1:17" x14ac:dyDescent="0.35">
      <c r="A325" s="12">
        <v>22.61</v>
      </c>
      <c r="B325" s="13"/>
      <c r="C325" s="13"/>
      <c r="D325" s="13"/>
      <c r="E325" s="13"/>
      <c r="F325" s="13"/>
      <c r="G325" s="13"/>
      <c r="H325" s="13"/>
      <c r="I325" s="13"/>
      <c r="J325" s="13">
        <v>1</v>
      </c>
      <c r="K325" s="13">
        <v>500</v>
      </c>
      <c r="L325" s="13">
        <v>633</v>
      </c>
      <c r="M325" s="13">
        <v>28</v>
      </c>
      <c r="N325" s="13">
        <v>1</v>
      </c>
      <c r="O325" s="13">
        <v>500</v>
      </c>
      <c r="P325" s="13">
        <v>633</v>
      </c>
      <c r="Q325" s="13">
        <v>28</v>
      </c>
    </row>
    <row r="326" spans="1:17" x14ac:dyDescent="0.35">
      <c r="A326" s="11" t="s">
        <v>3258</v>
      </c>
      <c r="B326" s="13"/>
      <c r="C326" s="13"/>
      <c r="D326" s="13"/>
      <c r="E326" s="13"/>
      <c r="F326" s="13"/>
      <c r="G326" s="13"/>
      <c r="H326" s="13"/>
      <c r="I326" s="13"/>
      <c r="J326" s="13">
        <v>1</v>
      </c>
      <c r="K326" s="13">
        <v>7000</v>
      </c>
      <c r="L326" s="13">
        <v>7365</v>
      </c>
      <c r="M326" s="13">
        <v>75</v>
      </c>
      <c r="N326" s="13">
        <v>1</v>
      </c>
      <c r="O326" s="13">
        <v>7000</v>
      </c>
      <c r="P326" s="13">
        <v>7365</v>
      </c>
      <c r="Q326" s="13">
        <v>75</v>
      </c>
    </row>
    <row r="327" spans="1:17" x14ac:dyDescent="0.35">
      <c r="A327" s="12">
        <v>98.2</v>
      </c>
      <c r="B327" s="13"/>
      <c r="C327" s="13"/>
      <c r="D327" s="13"/>
      <c r="E327" s="13"/>
      <c r="F327" s="13"/>
      <c r="G327" s="13"/>
      <c r="H327" s="13"/>
      <c r="I327" s="13"/>
      <c r="J327" s="13">
        <v>1</v>
      </c>
      <c r="K327" s="13">
        <v>7000</v>
      </c>
      <c r="L327" s="13">
        <v>7365</v>
      </c>
      <c r="M327" s="13">
        <v>75</v>
      </c>
      <c r="N327" s="13">
        <v>1</v>
      </c>
      <c r="O327" s="13">
        <v>7000</v>
      </c>
      <c r="P327" s="13">
        <v>7365</v>
      </c>
      <c r="Q327" s="13">
        <v>75</v>
      </c>
    </row>
    <row r="328" spans="1:17" x14ac:dyDescent="0.35">
      <c r="A328" s="11" t="s">
        <v>3559</v>
      </c>
      <c r="B328" s="13"/>
      <c r="C328" s="13"/>
      <c r="D328" s="13"/>
      <c r="E328" s="13"/>
      <c r="F328" s="13"/>
      <c r="G328" s="13"/>
      <c r="H328" s="13"/>
      <c r="I328" s="13"/>
      <c r="J328" s="13">
        <v>1</v>
      </c>
      <c r="K328" s="13">
        <v>3200</v>
      </c>
      <c r="L328" s="13">
        <v>3470</v>
      </c>
      <c r="M328" s="13">
        <v>74</v>
      </c>
      <c r="N328" s="13">
        <v>1</v>
      </c>
      <c r="O328" s="13">
        <v>3200</v>
      </c>
      <c r="P328" s="13">
        <v>3470</v>
      </c>
      <c r="Q328" s="13">
        <v>74</v>
      </c>
    </row>
    <row r="329" spans="1:17" x14ac:dyDescent="0.35">
      <c r="A329" s="12">
        <v>46.89</v>
      </c>
      <c r="B329" s="13"/>
      <c r="C329" s="13"/>
      <c r="D329" s="13"/>
      <c r="E329" s="13"/>
      <c r="F329" s="13"/>
      <c r="G329" s="13"/>
      <c r="H329" s="13"/>
      <c r="I329" s="13"/>
      <c r="J329" s="13">
        <v>1</v>
      </c>
      <c r="K329" s="13">
        <v>3200</v>
      </c>
      <c r="L329" s="13">
        <v>3470</v>
      </c>
      <c r="M329" s="13">
        <v>74</v>
      </c>
      <c r="N329" s="13">
        <v>1</v>
      </c>
      <c r="O329" s="13">
        <v>3200</v>
      </c>
      <c r="P329" s="13">
        <v>3470</v>
      </c>
      <c r="Q329" s="13">
        <v>74</v>
      </c>
    </row>
    <row r="330" spans="1:17" x14ac:dyDescent="0.35">
      <c r="A330" s="11" t="s">
        <v>3518</v>
      </c>
      <c r="B330" s="13"/>
      <c r="C330" s="13"/>
      <c r="D330" s="13"/>
      <c r="E330" s="13"/>
      <c r="F330" s="13"/>
      <c r="G330" s="13"/>
      <c r="H330" s="13"/>
      <c r="I330" s="13"/>
      <c r="J330" s="13">
        <v>1</v>
      </c>
      <c r="K330" s="13">
        <v>2000</v>
      </c>
      <c r="L330" s="13">
        <v>2027</v>
      </c>
      <c r="M330" s="13">
        <v>28</v>
      </c>
      <c r="N330" s="13">
        <v>1</v>
      </c>
      <c r="O330" s="13">
        <v>2000</v>
      </c>
      <c r="P330" s="13">
        <v>2027</v>
      </c>
      <c r="Q330" s="13">
        <v>28</v>
      </c>
    </row>
    <row r="331" spans="1:17" x14ac:dyDescent="0.35">
      <c r="A331" s="12">
        <v>72.39</v>
      </c>
      <c r="B331" s="13"/>
      <c r="C331" s="13"/>
      <c r="D331" s="13"/>
      <c r="E331" s="13"/>
      <c r="F331" s="13"/>
      <c r="G331" s="13"/>
      <c r="H331" s="13"/>
      <c r="I331" s="13"/>
      <c r="J331" s="13">
        <v>1</v>
      </c>
      <c r="K331" s="13">
        <v>2000</v>
      </c>
      <c r="L331" s="13">
        <v>2027</v>
      </c>
      <c r="M331" s="13">
        <v>28</v>
      </c>
      <c r="N331" s="13">
        <v>1</v>
      </c>
      <c r="O331" s="13">
        <v>2000</v>
      </c>
      <c r="P331" s="13">
        <v>2027</v>
      </c>
      <c r="Q331" s="13">
        <v>28</v>
      </c>
    </row>
    <row r="332" spans="1:17" x14ac:dyDescent="0.35">
      <c r="A332" s="11" t="s">
        <v>3591</v>
      </c>
      <c r="B332" s="13"/>
      <c r="C332" s="13"/>
      <c r="D332" s="13"/>
      <c r="E332" s="13"/>
      <c r="F332" s="13"/>
      <c r="G332" s="13"/>
      <c r="H332" s="13"/>
      <c r="I332" s="13"/>
      <c r="J332" s="13">
        <v>1</v>
      </c>
      <c r="K332" s="13">
        <v>2000</v>
      </c>
      <c r="L332" s="13">
        <v>2545</v>
      </c>
      <c r="M332" s="13">
        <v>35</v>
      </c>
      <c r="N332" s="13">
        <v>1</v>
      </c>
      <c r="O332" s="13">
        <v>2000</v>
      </c>
      <c r="P332" s="13">
        <v>2545</v>
      </c>
      <c r="Q332" s="13">
        <v>35</v>
      </c>
    </row>
    <row r="333" spans="1:17" x14ac:dyDescent="0.35">
      <c r="A333" s="12">
        <v>72.709999999999994</v>
      </c>
      <c r="B333" s="13"/>
      <c r="C333" s="13"/>
      <c r="D333" s="13"/>
      <c r="E333" s="13"/>
      <c r="F333" s="13"/>
      <c r="G333" s="13"/>
      <c r="H333" s="13"/>
      <c r="I333" s="13"/>
      <c r="J333" s="13">
        <v>1</v>
      </c>
      <c r="K333" s="13">
        <v>2000</v>
      </c>
      <c r="L333" s="13">
        <v>2545</v>
      </c>
      <c r="M333" s="13">
        <v>35</v>
      </c>
      <c r="N333" s="13">
        <v>1</v>
      </c>
      <c r="O333" s="13">
        <v>2000</v>
      </c>
      <c r="P333" s="13">
        <v>2545</v>
      </c>
      <c r="Q333" s="13">
        <v>35</v>
      </c>
    </row>
    <row r="334" spans="1:17" x14ac:dyDescent="0.35">
      <c r="A334" s="11" t="s">
        <v>2977</v>
      </c>
      <c r="B334" s="13"/>
      <c r="C334" s="13"/>
      <c r="D334" s="13"/>
      <c r="E334" s="13"/>
      <c r="F334" s="13"/>
      <c r="G334" s="13"/>
      <c r="H334" s="13"/>
      <c r="I334" s="13"/>
      <c r="J334" s="13">
        <v>1</v>
      </c>
      <c r="K334" s="13">
        <v>3000</v>
      </c>
      <c r="L334" s="13">
        <v>3407</v>
      </c>
      <c r="M334" s="13">
        <v>30</v>
      </c>
      <c r="N334" s="13">
        <v>1</v>
      </c>
      <c r="O334" s="13">
        <v>3000</v>
      </c>
      <c r="P334" s="13">
        <v>3407</v>
      </c>
      <c r="Q334" s="13">
        <v>30</v>
      </c>
    </row>
    <row r="335" spans="1:17" x14ac:dyDescent="0.35">
      <c r="A335" s="12">
        <v>113.57</v>
      </c>
      <c r="B335" s="13"/>
      <c r="C335" s="13"/>
      <c r="D335" s="13"/>
      <c r="E335" s="13"/>
      <c r="F335" s="13"/>
      <c r="G335" s="13"/>
      <c r="H335" s="13"/>
      <c r="I335" s="13"/>
      <c r="J335" s="13">
        <v>1</v>
      </c>
      <c r="K335" s="13">
        <v>3000</v>
      </c>
      <c r="L335" s="13">
        <v>3407</v>
      </c>
      <c r="M335" s="13">
        <v>30</v>
      </c>
      <c r="N335" s="13">
        <v>1</v>
      </c>
      <c r="O335" s="13">
        <v>3000</v>
      </c>
      <c r="P335" s="13">
        <v>3407</v>
      </c>
      <c r="Q335" s="13">
        <v>30</v>
      </c>
    </row>
    <row r="336" spans="1:17" x14ac:dyDescent="0.35">
      <c r="A336" s="11" t="s">
        <v>3351</v>
      </c>
      <c r="B336" s="13"/>
      <c r="C336" s="13"/>
      <c r="D336" s="13"/>
      <c r="E336" s="13"/>
      <c r="F336" s="13"/>
      <c r="G336" s="13"/>
      <c r="H336" s="13"/>
      <c r="I336" s="13"/>
      <c r="J336" s="13">
        <v>1</v>
      </c>
      <c r="K336" s="13">
        <v>5000</v>
      </c>
      <c r="L336" s="13">
        <v>5376</v>
      </c>
      <c r="M336" s="13">
        <v>70</v>
      </c>
      <c r="N336" s="13">
        <v>1</v>
      </c>
      <c r="O336" s="13">
        <v>5000</v>
      </c>
      <c r="P336" s="13">
        <v>5376</v>
      </c>
      <c r="Q336" s="13">
        <v>70</v>
      </c>
    </row>
    <row r="337" spans="1:17" x14ac:dyDescent="0.35">
      <c r="A337" s="12">
        <v>76.8</v>
      </c>
      <c r="B337" s="13"/>
      <c r="C337" s="13"/>
      <c r="D337" s="13"/>
      <c r="E337" s="13"/>
      <c r="F337" s="13"/>
      <c r="G337" s="13"/>
      <c r="H337" s="13"/>
      <c r="I337" s="13"/>
      <c r="J337" s="13">
        <v>1</v>
      </c>
      <c r="K337" s="13">
        <v>5000</v>
      </c>
      <c r="L337" s="13">
        <v>5376</v>
      </c>
      <c r="M337" s="13">
        <v>70</v>
      </c>
      <c r="N337" s="13">
        <v>1</v>
      </c>
      <c r="O337" s="13">
        <v>5000</v>
      </c>
      <c r="P337" s="13">
        <v>5376</v>
      </c>
      <c r="Q337" s="13">
        <v>70</v>
      </c>
    </row>
    <row r="338" spans="1:17" x14ac:dyDescent="0.35">
      <c r="A338" s="11" t="s">
        <v>3163</v>
      </c>
      <c r="B338" s="13"/>
      <c r="C338" s="13"/>
      <c r="D338" s="13"/>
      <c r="E338" s="13"/>
      <c r="F338" s="13"/>
      <c r="G338" s="13"/>
      <c r="H338" s="13"/>
      <c r="I338" s="13"/>
      <c r="J338" s="13">
        <v>1</v>
      </c>
      <c r="K338" s="13">
        <v>13000</v>
      </c>
      <c r="L338" s="13">
        <v>14450</v>
      </c>
      <c r="M338" s="13">
        <v>72</v>
      </c>
      <c r="N338" s="13">
        <v>1</v>
      </c>
      <c r="O338" s="13">
        <v>13000</v>
      </c>
      <c r="P338" s="13">
        <v>14450</v>
      </c>
      <c r="Q338" s="13">
        <v>72</v>
      </c>
    </row>
    <row r="339" spans="1:17" x14ac:dyDescent="0.35">
      <c r="A339" s="12">
        <v>200.69</v>
      </c>
      <c r="B339" s="13"/>
      <c r="C339" s="13"/>
      <c r="D339" s="13"/>
      <c r="E339" s="13"/>
      <c r="F339" s="13"/>
      <c r="G339" s="13"/>
      <c r="H339" s="13"/>
      <c r="I339" s="13"/>
      <c r="J339" s="13">
        <v>1</v>
      </c>
      <c r="K339" s="13">
        <v>13000</v>
      </c>
      <c r="L339" s="13">
        <v>14450</v>
      </c>
      <c r="M339" s="13">
        <v>72</v>
      </c>
      <c r="N339" s="13">
        <v>1</v>
      </c>
      <c r="O339" s="13">
        <v>13000</v>
      </c>
      <c r="P339" s="13">
        <v>14450</v>
      </c>
      <c r="Q339" s="13">
        <v>72</v>
      </c>
    </row>
    <row r="340" spans="1:17" x14ac:dyDescent="0.35">
      <c r="A340" s="11" t="s">
        <v>2810</v>
      </c>
      <c r="B340" s="13"/>
      <c r="C340" s="13"/>
      <c r="D340" s="13"/>
      <c r="E340" s="13"/>
      <c r="F340" s="13"/>
      <c r="G340" s="13"/>
      <c r="H340" s="13"/>
      <c r="I340" s="13"/>
      <c r="J340" s="13">
        <v>1</v>
      </c>
      <c r="K340" s="13">
        <v>2500</v>
      </c>
      <c r="L340" s="13">
        <v>2705</v>
      </c>
      <c r="M340" s="13">
        <v>57</v>
      </c>
      <c r="N340" s="13">
        <v>1</v>
      </c>
      <c r="O340" s="13">
        <v>2500</v>
      </c>
      <c r="P340" s="13">
        <v>2705</v>
      </c>
      <c r="Q340" s="13">
        <v>57</v>
      </c>
    </row>
    <row r="341" spans="1:17" x14ac:dyDescent="0.35">
      <c r="A341" s="12">
        <v>47.46</v>
      </c>
      <c r="B341" s="13"/>
      <c r="C341" s="13"/>
      <c r="D341" s="13"/>
      <c r="E341" s="13"/>
      <c r="F341" s="13"/>
      <c r="G341" s="13"/>
      <c r="H341" s="13"/>
      <c r="I341" s="13"/>
      <c r="J341" s="13">
        <v>1</v>
      </c>
      <c r="K341" s="13">
        <v>2500</v>
      </c>
      <c r="L341" s="13">
        <v>2705</v>
      </c>
      <c r="M341" s="13">
        <v>57</v>
      </c>
      <c r="N341" s="13">
        <v>1</v>
      </c>
      <c r="O341" s="13">
        <v>2500</v>
      </c>
      <c r="P341" s="13">
        <v>2705</v>
      </c>
      <c r="Q341" s="13">
        <v>57</v>
      </c>
    </row>
    <row r="342" spans="1:17" x14ac:dyDescent="0.35">
      <c r="A342" s="11" t="s">
        <v>3250</v>
      </c>
      <c r="B342" s="13"/>
      <c r="C342" s="13"/>
      <c r="D342" s="13"/>
      <c r="E342" s="13"/>
      <c r="F342" s="13"/>
      <c r="G342" s="13"/>
      <c r="H342" s="13"/>
      <c r="I342" s="13"/>
      <c r="J342" s="13">
        <v>1</v>
      </c>
      <c r="K342" s="13">
        <v>25000</v>
      </c>
      <c r="L342" s="13">
        <v>25388</v>
      </c>
      <c r="M342" s="13">
        <v>213</v>
      </c>
      <c r="N342" s="13">
        <v>1</v>
      </c>
      <c r="O342" s="13">
        <v>25000</v>
      </c>
      <c r="P342" s="13">
        <v>25388</v>
      </c>
      <c r="Q342" s="13">
        <v>213</v>
      </c>
    </row>
    <row r="343" spans="1:17" x14ac:dyDescent="0.35">
      <c r="A343" s="12">
        <v>119.19</v>
      </c>
      <c r="B343" s="13"/>
      <c r="C343" s="13"/>
      <c r="D343" s="13"/>
      <c r="E343" s="13"/>
      <c r="F343" s="13"/>
      <c r="G343" s="13"/>
      <c r="H343" s="13"/>
      <c r="I343" s="13"/>
      <c r="J343" s="13">
        <v>1</v>
      </c>
      <c r="K343" s="13">
        <v>25000</v>
      </c>
      <c r="L343" s="13">
        <v>25388</v>
      </c>
      <c r="M343" s="13">
        <v>213</v>
      </c>
      <c r="N343" s="13">
        <v>1</v>
      </c>
      <c r="O343" s="13">
        <v>25000</v>
      </c>
      <c r="P343" s="13">
        <v>25388</v>
      </c>
      <c r="Q343" s="13">
        <v>213</v>
      </c>
    </row>
    <row r="344" spans="1:17" x14ac:dyDescent="0.35">
      <c r="A344" s="11" t="s">
        <v>3710</v>
      </c>
      <c r="B344" s="13"/>
      <c r="C344" s="13"/>
      <c r="D344" s="13"/>
      <c r="E344" s="13"/>
      <c r="F344" s="13"/>
      <c r="G344" s="13"/>
      <c r="H344" s="13"/>
      <c r="I344" s="13"/>
      <c r="J344" s="13">
        <v>1</v>
      </c>
      <c r="K344" s="13">
        <v>2000</v>
      </c>
      <c r="L344" s="13">
        <v>2030</v>
      </c>
      <c r="M344" s="13">
        <v>19</v>
      </c>
      <c r="N344" s="13">
        <v>1</v>
      </c>
      <c r="O344" s="13">
        <v>2000</v>
      </c>
      <c r="P344" s="13">
        <v>2030</v>
      </c>
      <c r="Q344" s="13">
        <v>19</v>
      </c>
    </row>
    <row r="345" spans="1:17" x14ac:dyDescent="0.35">
      <c r="A345" s="12">
        <v>106.84</v>
      </c>
      <c r="B345" s="13"/>
      <c r="C345" s="13"/>
      <c r="D345" s="13"/>
      <c r="E345" s="13"/>
      <c r="F345" s="13"/>
      <c r="G345" s="13"/>
      <c r="H345" s="13"/>
      <c r="I345" s="13"/>
      <c r="J345" s="13">
        <v>1</v>
      </c>
      <c r="K345" s="13">
        <v>2000</v>
      </c>
      <c r="L345" s="13">
        <v>2030</v>
      </c>
      <c r="M345" s="13">
        <v>19</v>
      </c>
      <c r="N345" s="13">
        <v>1</v>
      </c>
      <c r="O345" s="13">
        <v>2000</v>
      </c>
      <c r="P345" s="13">
        <v>2030</v>
      </c>
      <c r="Q345" s="13">
        <v>19</v>
      </c>
    </row>
    <row r="346" spans="1:17" x14ac:dyDescent="0.35">
      <c r="A346" s="11" t="s">
        <v>2900</v>
      </c>
      <c r="B346" s="13">
        <v>1</v>
      </c>
      <c r="C346" s="13">
        <v>5500</v>
      </c>
      <c r="D346" s="13">
        <v>3405</v>
      </c>
      <c r="E346" s="13">
        <v>7</v>
      </c>
      <c r="F346" s="13"/>
      <c r="G346" s="13"/>
      <c r="H346" s="13"/>
      <c r="I346" s="13"/>
      <c r="J346" s="13"/>
      <c r="K346" s="13"/>
      <c r="L346" s="13"/>
      <c r="M346" s="13"/>
      <c r="N346" s="13">
        <v>1</v>
      </c>
      <c r="O346" s="13">
        <v>5500</v>
      </c>
      <c r="P346" s="13">
        <v>3405</v>
      </c>
      <c r="Q346" s="13">
        <v>7</v>
      </c>
    </row>
    <row r="347" spans="1:17" x14ac:dyDescent="0.35">
      <c r="A347" s="12">
        <v>486.43</v>
      </c>
      <c r="B347" s="13">
        <v>1</v>
      </c>
      <c r="C347" s="13">
        <v>5500</v>
      </c>
      <c r="D347" s="13">
        <v>3405</v>
      </c>
      <c r="E347" s="13">
        <v>7</v>
      </c>
      <c r="F347" s="13"/>
      <c r="G347" s="13"/>
      <c r="H347" s="13"/>
      <c r="I347" s="13"/>
      <c r="J347" s="13"/>
      <c r="K347" s="13"/>
      <c r="L347" s="13"/>
      <c r="M347" s="13"/>
      <c r="N347" s="13">
        <v>1</v>
      </c>
      <c r="O347" s="13">
        <v>5500</v>
      </c>
      <c r="P347" s="13">
        <v>3405</v>
      </c>
      <c r="Q347" s="13">
        <v>7</v>
      </c>
    </row>
    <row r="348" spans="1:17" x14ac:dyDescent="0.35">
      <c r="A348" s="11" t="s">
        <v>2902</v>
      </c>
      <c r="B348" s="13">
        <v>1</v>
      </c>
      <c r="C348" s="13">
        <v>150000</v>
      </c>
      <c r="D348" s="13">
        <v>25</v>
      </c>
      <c r="E348" s="13">
        <v>1</v>
      </c>
      <c r="F348" s="13"/>
      <c r="G348" s="13"/>
      <c r="H348" s="13"/>
      <c r="I348" s="13"/>
      <c r="J348" s="13"/>
      <c r="K348" s="13"/>
      <c r="L348" s="13"/>
      <c r="M348" s="13"/>
      <c r="N348" s="13">
        <v>1</v>
      </c>
      <c r="O348" s="13">
        <v>150000</v>
      </c>
      <c r="P348" s="13">
        <v>25</v>
      </c>
      <c r="Q348" s="13">
        <v>1</v>
      </c>
    </row>
    <row r="349" spans="1:17" x14ac:dyDescent="0.35">
      <c r="A349" s="12">
        <v>25</v>
      </c>
      <c r="B349" s="13">
        <v>1</v>
      </c>
      <c r="C349" s="13">
        <v>150000</v>
      </c>
      <c r="D349" s="13">
        <v>25</v>
      </c>
      <c r="E349" s="13">
        <v>1</v>
      </c>
      <c r="F349" s="13"/>
      <c r="G349" s="13"/>
      <c r="H349" s="13"/>
      <c r="I349" s="13"/>
      <c r="J349" s="13"/>
      <c r="K349" s="13"/>
      <c r="L349" s="13"/>
      <c r="M349" s="13"/>
      <c r="N349" s="13">
        <v>1</v>
      </c>
      <c r="O349" s="13">
        <v>150000</v>
      </c>
      <c r="P349" s="13">
        <v>25</v>
      </c>
      <c r="Q349" s="13">
        <v>1</v>
      </c>
    </row>
    <row r="350" spans="1:17" x14ac:dyDescent="0.35">
      <c r="A350" s="11" t="s">
        <v>3156</v>
      </c>
      <c r="B350" s="13"/>
      <c r="C350" s="13"/>
      <c r="D350" s="13"/>
      <c r="E350" s="13"/>
      <c r="F350" s="13"/>
      <c r="G350" s="13"/>
      <c r="H350" s="13"/>
      <c r="I350" s="13"/>
      <c r="J350" s="13">
        <v>1</v>
      </c>
      <c r="K350" s="13">
        <v>5500</v>
      </c>
      <c r="L350" s="13">
        <v>5600</v>
      </c>
      <c r="M350" s="13">
        <v>89</v>
      </c>
      <c r="N350" s="13">
        <v>1</v>
      </c>
      <c r="O350" s="13">
        <v>5500</v>
      </c>
      <c r="P350" s="13">
        <v>5600</v>
      </c>
      <c r="Q350" s="13">
        <v>89</v>
      </c>
    </row>
    <row r="351" spans="1:17" x14ac:dyDescent="0.35">
      <c r="A351" s="12">
        <v>62.92</v>
      </c>
      <c r="B351" s="13"/>
      <c r="C351" s="13"/>
      <c r="D351" s="13"/>
      <c r="E351" s="13"/>
      <c r="F351" s="13"/>
      <c r="G351" s="13"/>
      <c r="H351" s="13"/>
      <c r="I351" s="13"/>
      <c r="J351" s="13">
        <v>1</v>
      </c>
      <c r="K351" s="13">
        <v>5500</v>
      </c>
      <c r="L351" s="13">
        <v>5600</v>
      </c>
      <c r="M351" s="13">
        <v>89</v>
      </c>
      <c r="N351" s="13">
        <v>1</v>
      </c>
      <c r="O351" s="13">
        <v>5500</v>
      </c>
      <c r="P351" s="13">
        <v>5600</v>
      </c>
      <c r="Q351" s="13">
        <v>89</v>
      </c>
    </row>
    <row r="352" spans="1:17" x14ac:dyDescent="0.35">
      <c r="A352" s="11" t="s">
        <v>4001</v>
      </c>
      <c r="B352" s="13">
        <v>1</v>
      </c>
      <c r="C352" s="13">
        <v>3000</v>
      </c>
      <c r="D352" s="13">
        <v>40</v>
      </c>
      <c r="E352" s="13">
        <v>2</v>
      </c>
      <c r="F352" s="13"/>
      <c r="G352" s="13"/>
      <c r="H352" s="13"/>
      <c r="I352" s="13"/>
      <c r="J352" s="13"/>
      <c r="K352" s="13"/>
      <c r="L352" s="13"/>
      <c r="M352" s="13"/>
      <c r="N352" s="13">
        <v>1</v>
      </c>
      <c r="O352" s="13">
        <v>3000</v>
      </c>
      <c r="P352" s="13">
        <v>40</v>
      </c>
      <c r="Q352" s="13">
        <v>2</v>
      </c>
    </row>
    <row r="353" spans="1:17" x14ac:dyDescent="0.35">
      <c r="A353" s="12">
        <v>20</v>
      </c>
      <c r="B353" s="13">
        <v>1</v>
      </c>
      <c r="C353" s="13">
        <v>3000</v>
      </c>
      <c r="D353" s="13">
        <v>40</v>
      </c>
      <c r="E353" s="13">
        <v>2</v>
      </c>
      <c r="F353" s="13"/>
      <c r="G353" s="13"/>
      <c r="H353" s="13"/>
      <c r="I353" s="13"/>
      <c r="J353" s="13"/>
      <c r="K353" s="13"/>
      <c r="L353" s="13"/>
      <c r="M353" s="13"/>
      <c r="N353" s="13">
        <v>1</v>
      </c>
      <c r="O353" s="13">
        <v>3000</v>
      </c>
      <c r="P353" s="13">
        <v>40</v>
      </c>
      <c r="Q353" s="13">
        <v>2</v>
      </c>
    </row>
    <row r="354" spans="1:17" x14ac:dyDescent="0.35">
      <c r="A354" s="11" t="s">
        <v>3935</v>
      </c>
      <c r="B354" s="13">
        <v>1</v>
      </c>
      <c r="C354" s="13">
        <v>3255</v>
      </c>
      <c r="D354" s="13">
        <v>397</v>
      </c>
      <c r="E354" s="13">
        <v>5</v>
      </c>
      <c r="F354" s="13"/>
      <c r="G354" s="13"/>
      <c r="H354" s="13"/>
      <c r="I354" s="13"/>
      <c r="J354" s="13"/>
      <c r="K354" s="13"/>
      <c r="L354" s="13"/>
      <c r="M354" s="13"/>
      <c r="N354" s="13">
        <v>1</v>
      </c>
      <c r="O354" s="13">
        <v>3255</v>
      </c>
      <c r="P354" s="13">
        <v>397</v>
      </c>
      <c r="Q354" s="13">
        <v>5</v>
      </c>
    </row>
    <row r="355" spans="1:17" x14ac:dyDescent="0.35">
      <c r="A355" s="12">
        <v>79.400000000000006</v>
      </c>
      <c r="B355" s="13">
        <v>1</v>
      </c>
      <c r="C355" s="13">
        <v>3255</v>
      </c>
      <c r="D355" s="13">
        <v>397</v>
      </c>
      <c r="E355" s="13">
        <v>5</v>
      </c>
      <c r="F355" s="13"/>
      <c r="G355" s="13"/>
      <c r="H355" s="13"/>
      <c r="I355" s="13"/>
      <c r="J355" s="13"/>
      <c r="K355" s="13"/>
      <c r="L355" s="13"/>
      <c r="M355" s="13"/>
      <c r="N355" s="13">
        <v>1</v>
      </c>
      <c r="O355" s="13">
        <v>3255</v>
      </c>
      <c r="P355" s="13">
        <v>397</v>
      </c>
      <c r="Q355" s="13">
        <v>5</v>
      </c>
    </row>
    <row r="356" spans="1:17" x14ac:dyDescent="0.35">
      <c r="A356" s="11" t="s">
        <v>3824</v>
      </c>
      <c r="B356" s="13"/>
      <c r="C356" s="13"/>
      <c r="D356" s="13"/>
      <c r="E356" s="13"/>
      <c r="F356" s="13"/>
      <c r="G356" s="13"/>
      <c r="H356" s="13"/>
      <c r="I356" s="13"/>
      <c r="J356" s="13">
        <v>1</v>
      </c>
      <c r="K356" s="13">
        <v>3000</v>
      </c>
      <c r="L356" s="13">
        <v>4580</v>
      </c>
      <c r="M356" s="13">
        <v>65</v>
      </c>
      <c r="N356" s="13">
        <v>1</v>
      </c>
      <c r="O356" s="13">
        <v>3000</v>
      </c>
      <c r="P356" s="13">
        <v>4580</v>
      </c>
      <c r="Q356" s="13">
        <v>65</v>
      </c>
    </row>
    <row r="357" spans="1:17" x14ac:dyDescent="0.35">
      <c r="A357" s="12">
        <v>70.459999999999994</v>
      </c>
      <c r="B357" s="13"/>
      <c r="C357" s="13"/>
      <c r="D357" s="13"/>
      <c r="E357" s="13"/>
      <c r="F357" s="13"/>
      <c r="G357" s="13"/>
      <c r="H357" s="13"/>
      <c r="I357" s="13"/>
      <c r="J357" s="13">
        <v>1</v>
      </c>
      <c r="K357" s="13">
        <v>3000</v>
      </c>
      <c r="L357" s="13">
        <v>4580</v>
      </c>
      <c r="M357" s="13">
        <v>65</v>
      </c>
      <c r="N357" s="13">
        <v>1</v>
      </c>
      <c r="O357" s="13">
        <v>3000</v>
      </c>
      <c r="P357" s="13">
        <v>4580</v>
      </c>
      <c r="Q357" s="13">
        <v>65</v>
      </c>
    </row>
    <row r="358" spans="1:17" x14ac:dyDescent="0.35">
      <c r="A358" s="11" t="s">
        <v>3818</v>
      </c>
      <c r="B358" s="13"/>
      <c r="C358" s="13"/>
      <c r="D358" s="13"/>
      <c r="E358" s="13"/>
      <c r="F358" s="13"/>
      <c r="G358" s="13"/>
      <c r="H358" s="13"/>
      <c r="I358" s="13"/>
      <c r="J358" s="13">
        <v>1</v>
      </c>
      <c r="K358" s="13">
        <v>3500</v>
      </c>
      <c r="L358" s="13">
        <v>3659</v>
      </c>
      <c r="M358" s="13">
        <v>46</v>
      </c>
      <c r="N358" s="13">
        <v>1</v>
      </c>
      <c r="O358" s="13">
        <v>3500</v>
      </c>
      <c r="P358" s="13">
        <v>3659</v>
      </c>
      <c r="Q358" s="13">
        <v>46</v>
      </c>
    </row>
    <row r="359" spans="1:17" x14ac:dyDescent="0.35">
      <c r="A359" s="12">
        <v>79.540000000000006</v>
      </c>
      <c r="B359" s="13"/>
      <c r="C359" s="13"/>
      <c r="D359" s="13"/>
      <c r="E359" s="13"/>
      <c r="F359" s="13"/>
      <c r="G359" s="13"/>
      <c r="H359" s="13"/>
      <c r="I359" s="13"/>
      <c r="J359" s="13">
        <v>1</v>
      </c>
      <c r="K359" s="13">
        <v>3500</v>
      </c>
      <c r="L359" s="13">
        <v>3659</v>
      </c>
      <c r="M359" s="13">
        <v>46</v>
      </c>
      <c r="N359" s="13">
        <v>1</v>
      </c>
      <c r="O359" s="13">
        <v>3500</v>
      </c>
      <c r="P359" s="13">
        <v>3659</v>
      </c>
      <c r="Q359" s="13">
        <v>46</v>
      </c>
    </row>
    <row r="360" spans="1:17" x14ac:dyDescent="0.35">
      <c r="A360" s="11" t="s">
        <v>3216</v>
      </c>
      <c r="B360" s="13"/>
      <c r="C360" s="13"/>
      <c r="D360" s="13"/>
      <c r="E360" s="13"/>
      <c r="F360" s="13"/>
      <c r="G360" s="13"/>
      <c r="H360" s="13"/>
      <c r="I360" s="13"/>
      <c r="J360" s="13">
        <v>1</v>
      </c>
      <c r="K360" s="13">
        <v>2000</v>
      </c>
      <c r="L360" s="13">
        <v>2001</v>
      </c>
      <c r="M360" s="13">
        <v>35</v>
      </c>
      <c r="N360" s="13">
        <v>1</v>
      </c>
      <c r="O360" s="13">
        <v>2000</v>
      </c>
      <c r="P360" s="13">
        <v>2001</v>
      </c>
      <c r="Q360" s="13">
        <v>35</v>
      </c>
    </row>
    <row r="361" spans="1:17" x14ac:dyDescent="0.35">
      <c r="A361" s="12">
        <v>57.17</v>
      </c>
      <c r="B361" s="13"/>
      <c r="C361" s="13"/>
      <c r="D361" s="13"/>
      <c r="E361" s="13"/>
      <c r="F361" s="13"/>
      <c r="G361" s="13"/>
      <c r="H361" s="13"/>
      <c r="I361" s="13"/>
      <c r="J361" s="13">
        <v>1</v>
      </c>
      <c r="K361" s="13">
        <v>2000</v>
      </c>
      <c r="L361" s="13">
        <v>2001</v>
      </c>
      <c r="M361" s="13">
        <v>35</v>
      </c>
      <c r="N361" s="13">
        <v>1</v>
      </c>
      <c r="O361" s="13">
        <v>2000</v>
      </c>
      <c r="P361" s="13">
        <v>2001</v>
      </c>
      <c r="Q361" s="13">
        <v>35</v>
      </c>
    </row>
    <row r="362" spans="1:17" x14ac:dyDescent="0.35">
      <c r="A362" s="11" t="s">
        <v>3393</v>
      </c>
      <c r="B362" s="13"/>
      <c r="C362" s="13"/>
      <c r="D362" s="13"/>
      <c r="E362" s="13"/>
      <c r="F362" s="13"/>
      <c r="G362" s="13"/>
      <c r="H362" s="13"/>
      <c r="I362" s="13"/>
      <c r="J362" s="13">
        <v>1</v>
      </c>
      <c r="K362" s="13">
        <v>550</v>
      </c>
      <c r="L362" s="13">
        <v>783</v>
      </c>
      <c r="M362" s="13">
        <v>27</v>
      </c>
      <c r="N362" s="13">
        <v>1</v>
      </c>
      <c r="O362" s="13">
        <v>550</v>
      </c>
      <c r="P362" s="13">
        <v>783</v>
      </c>
      <c r="Q362" s="13">
        <v>27</v>
      </c>
    </row>
    <row r="363" spans="1:17" x14ac:dyDescent="0.35">
      <c r="A363" s="12">
        <v>29</v>
      </c>
      <c r="B363" s="13"/>
      <c r="C363" s="13"/>
      <c r="D363" s="13"/>
      <c r="E363" s="13"/>
      <c r="F363" s="13"/>
      <c r="G363" s="13"/>
      <c r="H363" s="13"/>
      <c r="I363" s="13"/>
      <c r="J363" s="13">
        <v>1</v>
      </c>
      <c r="K363" s="13">
        <v>550</v>
      </c>
      <c r="L363" s="13">
        <v>783</v>
      </c>
      <c r="M363" s="13">
        <v>27</v>
      </c>
      <c r="N363" s="13">
        <v>1</v>
      </c>
      <c r="O363" s="13">
        <v>550</v>
      </c>
      <c r="P363" s="13">
        <v>783</v>
      </c>
      <c r="Q363" s="13">
        <v>27</v>
      </c>
    </row>
    <row r="364" spans="1:17" x14ac:dyDescent="0.35">
      <c r="A364" s="11" t="s">
        <v>2812</v>
      </c>
      <c r="B364" s="13"/>
      <c r="C364" s="13"/>
      <c r="D364" s="13"/>
      <c r="E364" s="13"/>
      <c r="F364" s="13"/>
      <c r="G364" s="13"/>
      <c r="H364" s="13"/>
      <c r="I364" s="13"/>
      <c r="J364" s="13">
        <v>1</v>
      </c>
      <c r="K364" s="13">
        <v>5000</v>
      </c>
      <c r="L364" s="13">
        <v>5665</v>
      </c>
      <c r="M364" s="13">
        <v>83</v>
      </c>
      <c r="N364" s="13">
        <v>1</v>
      </c>
      <c r="O364" s="13">
        <v>5000</v>
      </c>
      <c r="P364" s="13">
        <v>5665</v>
      </c>
      <c r="Q364" s="13">
        <v>83</v>
      </c>
    </row>
    <row r="365" spans="1:17" x14ac:dyDescent="0.35">
      <c r="A365" s="12">
        <v>68.25</v>
      </c>
      <c r="B365" s="13"/>
      <c r="C365" s="13"/>
      <c r="D365" s="13"/>
      <c r="E365" s="13"/>
      <c r="F365" s="13"/>
      <c r="G365" s="13"/>
      <c r="H365" s="13"/>
      <c r="I365" s="13"/>
      <c r="J365" s="13">
        <v>1</v>
      </c>
      <c r="K365" s="13">
        <v>5000</v>
      </c>
      <c r="L365" s="13">
        <v>5665</v>
      </c>
      <c r="M365" s="13">
        <v>83</v>
      </c>
      <c r="N365" s="13">
        <v>1</v>
      </c>
      <c r="O365" s="13">
        <v>5000</v>
      </c>
      <c r="P365" s="13">
        <v>5665</v>
      </c>
      <c r="Q365" s="13">
        <v>83</v>
      </c>
    </row>
    <row r="366" spans="1:17" x14ac:dyDescent="0.35">
      <c r="A366" s="11" t="s">
        <v>3220</v>
      </c>
      <c r="B366" s="13"/>
      <c r="C366" s="13"/>
      <c r="D366" s="13"/>
      <c r="E366" s="13"/>
      <c r="F366" s="13"/>
      <c r="G366" s="13"/>
      <c r="H366" s="13"/>
      <c r="I366" s="13"/>
      <c r="J366" s="13">
        <v>1</v>
      </c>
      <c r="K366" s="13">
        <v>15000</v>
      </c>
      <c r="L366" s="13">
        <v>15126</v>
      </c>
      <c r="M366" s="13">
        <v>59</v>
      </c>
      <c r="N366" s="13">
        <v>1</v>
      </c>
      <c r="O366" s="13">
        <v>15000</v>
      </c>
      <c r="P366" s="13">
        <v>15126</v>
      </c>
      <c r="Q366" s="13">
        <v>59</v>
      </c>
    </row>
    <row r="367" spans="1:17" x14ac:dyDescent="0.35">
      <c r="A367" s="12">
        <v>256.37</v>
      </c>
      <c r="B367" s="13"/>
      <c r="C367" s="13"/>
      <c r="D367" s="13"/>
      <c r="E367" s="13"/>
      <c r="F367" s="13"/>
      <c r="G367" s="13"/>
      <c r="H367" s="13"/>
      <c r="I367" s="13"/>
      <c r="J367" s="13">
        <v>1</v>
      </c>
      <c r="K367" s="13">
        <v>15000</v>
      </c>
      <c r="L367" s="13">
        <v>15126</v>
      </c>
      <c r="M367" s="13">
        <v>59</v>
      </c>
      <c r="N367" s="13">
        <v>1</v>
      </c>
      <c r="O367" s="13">
        <v>15000</v>
      </c>
      <c r="P367" s="13">
        <v>15126</v>
      </c>
      <c r="Q367" s="13">
        <v>59</v>
      </c>
    </row>
    <row r="368" spans="1:17" x14ac:dyDescent="0.35">
      <c r="A368" s="11" t="s">
        <v>3904</v>
      </c>
      <c r="B368" s="13">
        <v>1</v>
      </c>
      <c r="C368" s="13">
        <v>1000</v>
      </c>
      <c r="D368" s="13">
        <v>153</v>
      </c>
      <c r="E368" s="13">
        <v>4</v>
      </c>
      <c r="F368" s="13"/>
      <c r="G368" s="13"/>
      <c r="H368" s="13"/>
      <c r="I368" s="13"/>
      <c r="J368" s="13"/>
      <c r="K368" s="13"/>
      <c r="L368" s="13"/>
      <c r="M368" s="13"/>
      <c r="N368" s="13">
        <v>1</v>
      </c>
      <c r="O368" s="13">
        <v>1000</v>
      </c>
      <c r="P368" s="13">
        <v>153</v>
      </c>
      <c r="Q368" s="13">
        <v>4</v>
      </c>
    </row>
    <row r="369" spans="1:17" x14ac:dyDescent="0.35">
      <c r="A369" s="12">
        <v>38.25</v>
      </c>
      <c r="B369" s="13">
        <v>1</v>
      </c>
      <c r="C369" s="13">
        <v>1000</v>
      </c>
      <c r="D369" s="13">
        <v>153</v>
      </c>
      <c r="E369" s="13">
        <v>4</v>
      </c>
      <c r="F369" s="13"/>
      <c r="G369" s="13"/>
      <c r="H369" s="13"/>
      <c r="I369" s="13"/>
      <c r="J369" s="13"/>
      <c r="K369" s="13"/>
      <c r="L369" s="13"/>
      <c r="M369" s="13"/>
      <c r="N369" s="13">
        <v>1</v>
      </c>
      <c r="O369" s="13">
        <v>1000</v>
      </c>
      <c r="P369" s="13">
        <v>153</v>
      </c>
      <c r="Q369" s="13">
        <v>4</v>
      </c>
    </row>
    <row r="370" spans="1:17" x14ac:dyDescent="0.35">
      <c r="A370" s="11" t="s">
        <v>3285</v>
      </c>
      <c r="B370" s="13"/>
      <c r="C370" s="13"/>
      <c r="D370" s="13"/>
      <c r="E370" s="13"/>
      <c r="F370" s="13"/>
      <c r="G370" s="13"/>
      <c r="H370" s="13"/>
      <c r="I370" s="13"/>
      <c r="J370" s="13">
        <v>1</v>
      </c>
      <c r="K370" s="13">
        <v>4999</v>
      </c>
      <c r="L370" s="13">
        <v>5604</v>
      </c>
      <c r="M370" s="13">
        <v>81</v>
      </c>
      <c r="N370" s="13">
        <v>1</v>
      </c>
      <c r="O370" s="13">
        <v>4999</v>
      </c>
      <c r="P370" s="13">
        <v>5604</v>
      </c>
      <c r="Q370" s="13">
        <v>81</v>
      </c>
    </row>
    <row r="371" spans="1:17" x14ac:dyDescent="0.35">
      <c r="A371" s="12">
        <v>69.19</v>
      </c>
      <c r="B371" s="13"/>
      <c r="C371" s="13"/>
      <c r="D371" s="13"/>
      <c r="E371" s="13"/>
      <c r="F371" s="13"/>
      <c r="G371" s="13"/>
      <c r="H371" s="13"/>
      <c r="I371" s="13"/>
      <c r="J371" s="13">
        <v>1</v>
      </c>
      <c r="K371" s="13">
        <v>4999</v>
      </c>
      <c r="L371" s="13">
        <v>5604</v>
      </c>
      <c r="M371" s="13">
        <v>81</v>
      </c>
      <c r="N371" s="13">
        <v>1</v>
      </c>
      <c r="O371" s="13">
        <v>4999</v>
      </c>
      <c r="P371" s="13">
        <v>5604</v>
      </c>
      <c r="Q371" s="13">
        <v>81</v>
      </c>
    </row>
    <row r="372" spans="1:17" x14ac:dyDescent="0.35">
      <c r="A372" s="11" t="s">
        <v>3942</v>
      </c>
      <c r="B372" s="13">
        <v>1</v>
      </c>
      <c r="C372" s="13">
        <v>2000</v>
      </c>
      <c r="D372" s="13">
        <v>5</v>
      </c>
      <c r="E372" s="13">
        <v>1</v>
      </c>
      <c r="F372" s="13"/>
      <c r="G372" s="13"/>
      <c r="H372" s="13"/>
      <c r="I372" s="13"/>
      <c r="J372" s="13"/>
      <c r="K372" s="13"/>
      <c r="L372" s="13"/>
      <c r="M372" s="13"/>
      <c r="N372" s="13">
        <v>1</v>
      </c>
      <c r="O372" s="13">
        <v>2000</v>
      </c>
      <c r="P372" s="13">
        <v>5</v>
      </c>
      <c r="Q372" s="13">
        <v>1</v>
      </c>
    </row>
    <row r="373" spans="1:17" x14ac:dyDescent="0.35">
      <c r="A373" s="12">
        <v>5</v>
      </c>
      <c r="B373" s="13">
        <v>1</v>
      </c>
      <c r="C373" s="13">
        <v>2000</v>
      </c>
      <c r="D373" s="13">
        <v>5</v>
      </c>
      <c r="E373" s="13">
        <v>1</v>
      </c>
      <c r="F373" s="13"/>
      <c r="G373" s="13"/>
      <c r="H373" s="13"/>
      <c r="I373" s="13"/>
      <c r="J373" s="13"/>
      <c r="K373" s="13"/>
      <c r="L373" s="13"/>
      <c r="M373" s="13"/>
      <c r="N373" s="13">
        <v>1</v>
      </c>
      <c r="O373" s="13">
        <v>2000</v>
      </c>
      <c r="P373" s="13">
        <v>5</v>
      </c>
      <c r="Q373" s="13">
        <v>1</v>
      </c>
    </row>
    <row r="374" spans="1:17" x14ac:dyDescent="0.35">
      <c r="A374" s="11" t="s">
        <v>3212</v>
      </c>
      <c r="B374" s="13"/>
      <c r="C374" s="13"/>
      <c r="D374" s="13"/>
      <c r="E374" s="13"/>
      <c r="F374" s="13"/>
      <c r="G374" s="13"/>
      <c r="H374" s="13"/>
      <c r="I374" s="13"/>
      <c r="J374" s="13">
        <v>1</v>
      </c>
      <c r="K374" s="13">
        <v>4000</v>
      </c>
      <c r="L374" s="13">
        <v>5050</v>
      </c>
      <c r="M374" s="13">
        <v>94</v>
      </c>
      <c r="N374" s="13">
        <v>1</v>
      </c>
      <c r="O374" s="13">
        <v>4000</v>
      </c>
      <c r="P374" s="13">
        <v>5050</v>
      </c>
      <c r="Q374" s="13">
        <v>94</v>
      </c>
    </row>
    <row r="375" spans="1:17" x14ac:dyDescent="0.35">
      <c r="A375" s="12">
        <v>53.72</v>
      </c>
      <c r="B375" s="13"/>
      <c r="C375" s="13"/>
      <c r="D375" s="13"/>
      <c r="E375" s="13"/>
      <c r="F375" s="13"/>
      <c r="G375" s="13"/>
      <c r="H375" s="13"/>
      <c r="I375" s="13"/>
      <c r="J375" s="13">
        <v>1</v>
      </c>
      <c r="K375" s="13">
        <v>4000</v>
      </c>
      <c r="L375" s="13">
        <v>5050</v>
      </c>
      <c r="M375" s="13">
        <v>94</v>
      </c>
      <c r="N375" s="13">
        <v>1</v>
      </c>
      <c r="O375" s="13">
        <v>4000</v>
      </c>
      <c r="P375" s="13">
        <v>5050</v>
      </c>
      <c r="Q375" s="13">
        <v>94</v>
      </c>
    </row>
    <row r="376" spans="1:17" x14ac:dyDescent="0.35">
      <c r="A376" s="11" t="s">
        <v>3363</v>
      </c>
      <c r="B376" s="13"/>
      <c r="C376" s="13"/>
      <c r="D376" s="13"/>
      <c r="E376" s="13"/>
      <c r="F376" s="13"/>
      <c r="G376" s="13"/>
      <c r="H376" s="13"/>
      <c r="I376" s="13"/>
      <c r="J376" s="13">
        <v>1</v>
      </c>
      <c r="K376" s="13">
        <v>3000</v>
      </c>
      <c r="L376" s="13">
        <v>3178</v>
      </c>
      <c r="M376" s="13">
        <v>72</v>
      </c>
      <c r="N376" s="13">
        <v>1</v>
      </c>
      <c r="O376" s="13">
        <v>3000</v>
      </c>
      <c r="P376" s="13">
        <v>3178</v>
      </c>
      <c r="Q376" s="13">
        <v>72</v>
      </c>
    </row>
    <row r="377" spans="1:17" x14ac:dyDescent="0.35">
      <c r="A377" s="12">
        <v>44.14</v>
      </c>
      <c r="B377" s="13"/>
      <c r="C377" s="13"/>
      <c r="D377" s="13"/>
      <c r="E377" s="13"/>
      <c r="F377" s="13"/>
      <c r="G377" s="13"/>
      <c r="H377" s="13"/>
      <c r="I377" s="13"/>
      <c r="J377" s="13">
        <v>1</v>
      </c>
      <c r="K377" s="13">
        <v>3000</v>
      </c>
      <c r="L377" s="13">
        <v>3178</v>
      </c>
      <c r="M377" s="13">
        <v>72</v>
      </c>
      <c r="N377" s="13">
        <v>1</v>
      </c>
      <c r="O377" s="13">
        <v>3000</v>
      </c>
      <c r="P377" s="13">
        <v>3178</v>
      </c>
      <c r="Q377" s="13">
        <v>72</v>
      </c>
    </row>
    <row r="378" spans="1:17" x14ac:dyDescent="0.35">
      <c r="A378" s="11" t="s">
        <v>3288</v>
      </c>
      <c r="B378" s="13"/>
      <c r="C378" s="13"/>
      <c r="D378" s="13"/>
      <c r="E378" s="13"/>
      <c r="F378" s="13"/>
      <c r="G378" s="13"/>
      <c r="H378" s="13"/>
      <c r="I378" s="13"/>
      <c r="J378" s="13">
        <v>1</v>
      </c>
      <c r="K378" s="13">
        <v>10000</v>
      </c>
      <c r="L378" s="13">
        <v>10026.49</v>
      </c>
      <c r="M378" s="13">
        <v>207</v>
      </c>
      <c r="N378" s="13">
        <v>1</v>
      </c>
      <c r="O378" s="13">
        <v>10000</v>
      </c>
      <c r="P378" s="13">
        <v>10026.49</v>
      </c>
      <c r="Q378" s="13">
        <v>207</v>
      </c>
    </row>
    <row r="379" spans="1:17" x14ac:dyDescent="0.35">
      <c r="A379" s="12">
        <v>48.44</v>
      </c>
      <c r="B379" s="13"/>
      <c r="C379" s="13"/>
      <c r="D379" s="13"/>
      <c r="E379" s="13"/>
      <c r="F379" s="13"/>
      <c r="G379" s="13"/>
      <c r="H379" s="13"/>
      <c r="I379" s="13"/>
      <c r="J379" s="13">
        <v>1</v>
      </c>
      <c r="K379" s="13">
        <v>10000</v>
      </c>
      <c r="L379" s="13">
        <v>10026.49</v>
      </c>
      <c r="M379" s="13">
        <v>207</v>
      </c>
      <c r="N379" s="13">
        <v>1</v>
      </c>
      <c r="O379" s="13">
        <v>10000</v>
      </c>
      <c r="P379" s="13">
        <v>10026.49</v>
      </c>
      <c r="Q379" s="13">
        <v>207</v>
      </c>
    </row>
    <row r="380" spans="1:17" x14ac:dyDescent="0.35">
      <c r="A380" s="11" t="s">
        <v>3570</v>
      </c>
      <c r="B380" s="13"/>
      <c r="C380" s="13"/>
      <c r="D380" s="13"/>
      <c r="E380" s="13"/>
      <c r="F380" s="13"/>
      <c r="G380" s="13"/>
      <c r="H380" s="13"/>
      <c r="I380" s="13"/>
      <c r="J380" s="13">
        <v>1</v>
      </c>
      <c r="K380" s="13">
        <v>1500</v>
      </c>
      <c r="L380" s="13">
        <v>1831</v>
      </c>
      <c r="M380" s="13">
        <v>25</v>
      </c>
      <c r="N380" s="13">
        <v>1</v>
      </c>
      <c r="O380" s="13">
        <v>1500</v>
      </c>
      <c r="P380" s="13">
        <v>1831</v>
      </c>
      <c r="Q380" s="13">
        <v>25</v>
      </c>
    </row>
    <row r="381" spans="1:17" x14ac:dyDescent="0.35">
      <c r="A381" s="12">
        <v>73.239999999999995</v>
      </c>
      <c r="B381" s="13"/>
      <c r="C381" s="13"/>
      <c r="D381" s="13"/>
      <c r="E381" s="13"/>
      <c r="F381" s="13"/>
      <c r="G381" s="13"/>
      <c r="H381" s="13"/>
      <c r="I381" s="13"/>
      <c r="J381" s="13">
        <v>1</v>
      </c>
      <c r="K381" s="13">
        <v>1500</v>
      </c>
      <c r="L381" s="13">
        <v>1831</v>
      </c>
      <c r="M381" s="13">
        <v>25</v>
      </c>
      <c r="N381" s="13">
        <v>1</v>
      </c>
      <c r="O381" s="13">
        <v>1500</v>
      </c>
      <c r="P381" s="13">
        <v>1831</v>
      </c>
      <c r="Q381" s="13">
        <v>25</v>
      </c>
    </row>
    <row r="382" spans="1:17" x14ac:dyDescent="0.35">
      <c r="A382" s="11" t="s">
        <v>4082</v>
      </c>
      <c r="B382" s="13">
        <v>1</v>
      </c>
      <c r="C382" s="13">
        <v>1000</v>
      </c>
      <c r="D382" s="13">
        <v>47</v>
      </c>
      <c r="E382" s="13">
        <v>5</v>
      </c>
      <c r="F382" s="13"/>
      <c r="G382" s="13"/>
      <c r="H382" s="13"/>
      <c r="I382" s="13"/>
      <c r="J382" s="13"/>
      <c r="K382" s="13"/>
      <c r="L382" s="13"/>
      <c r="M382" s="13"/>
      <c r="N382" s="13">
        <v>1</v>
      </c>
      <c r="O382" s="13">
        <v>1000</v>
      </c>
      <c r="P382" s="13">
        <v>47</v>
      </c>
      <c r="Q382" s="13">
        <v>5</v>
      </c>
    </row>
    <row r="383" spans="1:17" x14ac:dyDescent="0.35">
      <c r="A383" s="12">
        <v>9.4</v>
      </c>
      <c r="B383" s="13">
        <v>1</v>
      </c>
      <c r="C383" s="13">
        <v>1000</v>
      </c>
      <c r="D383" s="13">
        <v>47</v>
      </c>
      <c r="E383" s="13">
        <v>5</v>
      </c>
      <c r="F383" s="13"/>
      <c r="G383" s="13"/>
      <c r="H383" s="13"/>
      <c r="I383" s="13"/>
      <c r="J383" s="13"/>
      <c r="K383" s="13"/>
      <c r="L383" s="13"/>
      <c r="M383" s="13"/>
      <c r="N383" s="13">
        <v>1</v>
      </c>
      <c r="O383" s="13">
        <v>1000</v>
      </c>
      <c r="P383" s="13">
        <v>47</v>
      </c>
      <c r="Q383" s="13">
        <v>5</v>
      </c>
    </row>
    <row r="384" spans="1:17" x14ac:dyDescent="0.35">
      <c r="A384" s="11" t="s">
        <v>3923</v>
      </c>
      <c r="B384" s="13">
        <v>1</v>
      </c>
      <c r="C384" s="13">
        <v>5000</v>
      </c>
      <c r="D384" s="13">
        <v>15</v>
      </c>
      <c r="E384" s="13">
        <v>1</v>
      </c>
      <c r="F384" s="13"/>
      <c r="G384" s="13"/>
      <c r="H384" s="13"/>
      <c r="I384" s="13"/>
      <c r="J384" s="13"/>
      <c r="K384" s="13"/>
      <c r="L384" s="13"/>
      <c r="M384" s="13"/>
      <c r="N384" s="13">
        <v>1</v>
      </c>
      <c r="O384" s="13">
        <v>5000</v>
      </c>
      <c r="P384" s="13">
        <v>15</v>
      </c>
      <c r="Q384" s="13">
        <v>1</v>
      </c>
    </row>
    <row r="385" spans="1:17" x14ac:dyDescent="0.35">
      <c r="A385" s="12">
        <v>15</v>
      </c>
      <c r="B385" s="13">
        <v>1</v>
      </c>
      <c r="C385" s="13">
        <v>5000</v>
      </c>
      <c r="D385" s="13">
        <v>15</v>
      </c>
      <c r="E385" s="13">
        <v>1</v>
      </c>
      <c r="F385" s="13"/>
      <c r="G385" s="13"/>
      <c r="H385" s="13"/>
      <c r="I385" s="13"/>
      <c r="J385" s="13"/>
      <c r="K385" s="13"/>
      <c r="L385" s="13"/>
      <c r="M385" s="13"/>
      <c r="N385" s="13">
        <v>1</v>
      </c>
      <c r="O385" s="13">
        <v>5000</v>
      </c>
      <c r="P385" s="13">
        <v>15</v>
      </c>
      <c r="Q385" s="13">
        <v>1</v>
      </c>
    </row>
    <row r="386" spans="1:17" x14ac:dyDescent="0.35">
      <c r="A386" s="11" t="s">
        <v>3139</v>
      </c>
      <c r="B386" s="13"/>
      <c r="C386" s="13"/>
      <c r="D386" s="13"/>
      <c r="E386" s="13"/>
      <c r="F386" s="13">
        <v>1</v>
      </c>
      <c r="G386" s="13">
        <v>50000</v>
      </c>
      <c r="H386" s="13">
        <v>2700</v>
      </c>
      <c r="I386" s="13">
        <v>6</v>
      </c>
      <c r="J386" s="13"/>
      <c r="K386" s="13"/>
      <c r="L386" s="13"/>
      <c r="M386" s="13"/>
      <c r="N386" s="13">
        <v>1</v>
      </c>
      <c r="O386" s="13">
        <v>50000</v>
      </c>
      <c r="P386" s="13">
        <v>2700</v>
      </c>
      <c r="Q386" s="13">
        <v>6</v>
      </c>
    </row>
    <row r="387" spans="1:17" x14ac:dyDescent="0.35">
      <c r="A387" s="12">
        <v>450</v>
      </c>
      <c r="B387" s="13"/>
      <c r="C387" s="13"/>
      <c r="D387" s="13"/>
      <c r="E387" s="13"/>
      <c r="F387" s="13">
        <v>1</v>
      </c>
      <c r="G387" s="13">
        <v>50000</v>
      </c>
      <c r="H387" s="13">
        <v>2700</v>
      </c>
      <c r="I387" s="13">
        <v>6</v>
      </c>
      <c r="J387" s="13"/>
      <c r="K387" s="13"/>
      <c r="L387" s="13"/>
      <c r="M387" s="13"/>
      <c r="N387" s="13">
        <v>1</v>
      </c>
      <c r="O387" s="13">
        <v>50000</v>
      </c>
      <c r="P387" s="13">
        <v>2700</v>
      </c>
      <c r="Q387" s="13">
        <v>6</v>
      </c>
    </row>
    <row r="388" spans="1:17" x14ac:dyDescent="0.35">
      <c r="A388" s="11" t="s">
        <v>3128</v>
      </c>
      <c r="B388" s="13"/>
      <c r="C388" s="13"/>
      <c r="D388" s="13"/>
      <c r="E388" s="13"/>
      <c r="F388" s="13">
        <v>1</v>
      </c>
      <c r="G388" s="13">
        <v>15000</v>
      </c>
      <c r="H388" s="13">
        <v>16291</v>
      </c>
      <c r="I388" s="13">
        <v>117</v>
      </c>
      <c r="J388" s="13"/>
      <c r="K388" s="13"/>
      <c r="L388" s="13"/>
      <c r="M388" s="13"/>
      <c r="N388" s="13">
        <v>1</v>
      </c>
      <c r="O388" s="13">
        <v>15000</v>
      </c>
      <c r="P388" s="13">
        <v>16291</v>
      </c>
      <c r="Q388" s="13">
        <v>117</v>
      </c>
    </row>
    <row r="389" spans="1:17" x14ac:dyDescent="0.35">
      <c r="A389" s="12">
        <v>139.24</v>
      </c>
      <c r="B389" s="13"/>
      <c r="C389" s="13"/>
      <c r="D389" s="13"/>
      <c r="E389" s="13"/>
      <c r="F389" s="13">
        <v>1</v>
      </c>
      <c r="G389" s="13">
        <v>15000</v>
      </c>
      <c r="H389" s="13">
        <v>16291</v>
      </c>
      <c r="I389" s="13">
        <v>117</v>
      </c>
      <c r="J389" s="13"/>
      <c r="K389" s="13"/>
      <c r="L389" s="13"/>
      <c r="M389" s="13"/>
      <c r="N389" s="13">
        <v>1</v>
      </c>
      <c r="O389" s="13">
        <v>15000</v>
      </c>
      <c r="P389" s="13">
        <v>16291</v>
      </c>
      <c r="Q389" s="13">
        <v>117</v>
      </c>
    </row>
    <row r="390" spans="1:17" x14ac:dyDescent="0.35">
      <c r="A390" s="11" t="s">
        <v>3681</v>
      </c>
      <c r="B390" s="13"/>
      <c r="C390" s="13"/>
      <c r="D390" s="13"/>
      <c r="E390" s="13"/>
      <c r="F390" s="13"/>
      <c r="G390" s="13"/>
      <c r="H390" s="13"/>
      <c r="I390" s="13"/>
      <c r="J390" s="13">
        <v>1</v>
      </c>
      <c r="K390" s="13">
        <v>750</v>
      </c>
      <c r="L390" s="13">
        <v>1043</v>
      </c>
      <c r="M390" s="13">
        <v>23</v>
      </c>
      <c r="N390" s="13">
        <v>1</v>
      </c>
      <c r="O390" s="13">
        <v>750</v>
      </c>
      <c r="P390" s="13">
        <v>1043</v>
      </c>
      <c r="Q390" s="13">
        <v>23</v>
      </c>
    </row>
    <row r="391" spans="1:17" x14ac:dyDescent="0.35">
      <c r="A391" s="12">
        <v>45.35</v>
      </c>
      <c r="B391" s="13"/>
      <c r="C391" s="13"/>
      <c r="D391" s="13"/>
      <c r="E391" s="13"/>
      <c r="F391" s="13"/>
      <c r="G391" s="13"/>
      <c r="H391" s="13"/>
      <c r="I391" s="13"/>
      <c r="J391" s="13">
        <v>1</v>
      </c>
      <c r="K391" s="13">
        <v>750</v>
      </c>
      <c r="L391" s="13">
        <v>1043</v>
      </c>
      <c r="M391" s="13">
        <v>23</v>
      </c>
      <c r="N391" s="13">
        <v>1</v>
      </c>
      <c r="O391" s="13">
        <v>750</v>
      </c>
      <c r="P391" s="13">
        <v>1043</v>
      </c>
      <c r="Q391" s="13">
        <v>23</v>
      </c>
    </row>
    <row r="392" spans="1:17" x14ac:dyDescent="0.35">
      <c r="A392" s="11" t="s">
        <v>3235</v>
      </c>
      <c r="B392" s="13"/>
      <c r="C392" s="13"/>
      <c r="D392" s="13"/>
      <c r="E392" s="13"/>
      <c r="F392" s="13"/>
      <c r="G392" s="13"/>
      <c r="H392" s="13"/>
      <c r="I392" s="13"/>
      <c r="J392" s="13">
        <v>1</v>
      </c>
      <c r="K392" s="13">
        <v>15000</v>
      </c>
      <c r="L392" s="13">
        <v>15481</v>
      </c>
      <c r="M392" s="13">
        <v>181</v>
      </c>
      <c r="N392" s="13">
        <v>1</v>
      </c>
      <c r="O392" s="13">
        <v>15000</v>
      </c>
      <c r="P392" s="13">
        <v>15481</v>
      </c>
      <c r="Q392" s="13">
        <v>181</v>
      </c>
    </row>
    <row r="393" spans="1:17" x14ac:dyDescent="0.35">
      <c r="A393" s="12">
        <v>85.53</v>
      </c>
      <c r="B393" s="13"/>
      <c r="C393" s="13"/>
      <c r="D393" s="13"/>
      <c r="E393" s="13"/>
      <c r="F393" s="13"/>
      <c r="G393" s="13"/>
      <c r="H393" s="13"/>
      <c r="I393" s="13"/>
      <c r="J393" s="13">
        <v>1</v>
      </c>
      <c r="K393" s="13">
        <v>15000</v>
      </c>
      <c r="L393" s="13">
        <v>15481</v>
      </c>
      <c r="M393" s="13">
        <v>181</v>
      </c>
      <c r="N393" s="13">
        <v>1</v>
      </c>
      <c r="O393" s="13">
        <v>15000</v>
      </c>
      <c r="P393" s="13">
        <v>15481</v>
      </c>
      <c r="Q393" s="13">
        <v>181</v>
      </c>
    </row>
    <row r="394" spans="1:17" x14ac:dyDescent="0.35">
      <c r="A394" s="11" t="s">
        <v>2897</v>
      </c>
      <c r="B394" s="13">
        <v>1</v>
      </c>
      <c r="C394" s="13">
        <v>12000</v>
      </c>
      <c r="D394" s="13">
        <v>550</v>
      </c>
      <c r="E394" s="13">
        <v>3</v>
      </c>
      <c r="F394" s="13"/>
      <c r="G394" s="13"/>
      <c r="H394" s="13"/>
      <c r="I394" s="13"/>
      <c r="J394" s="13"/>
      <c r="K394" s="13"/>
      <c r="L394" s="13"/>
      <c r="M394" s="13"/>
      <c r="N394" s="13">
        <v>1</v>
      </c>
      <c r="O394" s="13">
        <v>12000</v>
      </c>
      <c r="P394" s="13">
        <v>550</v>
      </c>
      <c r="Q394" s="13">
        <v>3</v>
      </c>
    </row>
    <row r="395" spans="1:17" x14ac:dyDescent="0.35">
      <c r="A395" s="12">
        <v>183.33</v>
      </c>
      <c r="B395" s="13">
        <v>1</v>
      </c>
      <c r="C395" s="13">
        <v>12000</v>
      </c>
      <c r="D395" s="13">
        <v>550</v>
      </c>
      <c r="E395" s="13">
        <v>3</v>
      </c>
      <c r="F395" s="13"/>
      <c r="G395" s="13"/>
      <c r="H395" s="13"/>
      <c r="I395" s="13"/>
      <c r="J395" s="13"/>
      <c r="K395" s="13"/>
      <c r="L395" s="13"/>
      <c r="M395" s="13"/>
      <c r="N395" s="13">
        <v>1</v>
      </c>
      <c r="O395" s="13">
        <v>12000</v>
      </c>
      <c r="P395" s="13">
        <v>550</v>
      </c>
      <c r="Q395" s="13">
        <v>3</v>
      </c>
    </row>
    <row r="396" spans="1:17" x14ac:dyDescent="0.35">
      <c r="A396" s="11" t="s">
        <v>3237</v>
      </c>
      <c r="B396" s="13"/>
      <c r="C396" s="13"/>
      <c r="D396" s="13"/>
      <c r="E396" s="13"/>
      <c r="F396" s="13"/>
      <c r="G396" s="13"/>
      <c r="H396" s="13"/>
      <c r="I396" s="13"/>
      <c r="J396" s="13">
        <v>1</v>
      </c>
      <c r="K396" s="13">
        <v>35000</v>
      </c>
      <c r="L396" s="13">
        <v>35275.64</v>
      </c>
      <c r="M396" s="13">
        <v>269</v>
      </c>
      <c r="N396" s="13">
        <v>1</v>
      </c>
      <c r="O396" s="13">
        <v>35000</v>
      </c>
      <c r="P396" s="13">
        <v>35275.64</v>
      </c>
      <c r="Q396" s="13">
        <v>269</v>
      </c>
    </row>
    <row r="397" spans="1:17" x14ac:dyDescent="0.35">
      <c r="A397" s="12">
        <v>131.13999999999999</v>
      </c>
      <c r="B397" s="13"/>
      <c r="C397" s="13"/>
      <c r="D397" s="13"/>
      <c r="E397" s="13"/>
      <c r="F397" s="13"/>
      <c r="G397" s="13"/>
      <c r="H397" s="13"/>
      <c r="I397" s="13"/>
      <c r="J397" s="13">
        <v>1</v>
      </c>
      <c r="K397" s="13">
        <v>35000</v>
      </c>
      <c r="L397" s="13">
        <v>35275.64</v>
      </c>
      <c r="M397" s="13">
        <v>269</v>
      </c>
      <c r="N397" s="13">
        <v>1</v>
      </c>
      <c r="O397" s="13">
        <v>35000</v>
      </c>
      <c r="P397" s="13">
        <v>35275.64</v>
      </c>
      <c r="Q397" s="13">
        <v>269</v>
      </c>
    </row>
    <row r="398" spans="1:17" x14ac:dyDescent="0.35">
      <c r="A398" s="11" t="s">
        <v>3956</v>
      </c>
      <c r="B398" s="13">
        <v>1</v>
      </c>
      <c r="C398" s="13">
        <v>1200</v>
      </c>
      <c r="D398" s="13">
        <v>292</v>
      </c>
      <c r="E398" s="13">
        <v>12</v>
      </c>
      <c r="F398" s="13"/>
      <c r="G398" s="13"/>
      <c r="H398" s="13"/>
      <c r="I398" s="13"/>
      <c r="J398" s="13"/>
      <c r="K398" s="13"/>
      <c r="L398" s="13"/>
      <c r="M398" s="13"/>
      <c r="N398" s="13">
        <v>1</v>
      </c>
      <c r="O398" s="13">
        <v>1200</v>
      </c>
      <c r="P398" s="13">
        <v>292</v>
      </c>
      <c r="Q398" s="13">
        <v>12</v>
      </c>
    </row>
    <row r="399" spans="1:17" x14ac:dyDescent="0.35">
      <c r="A399" s="12">
        <v>24.33</v>
      </c>
      <c r="B399" s="13">
        <v>1</v>
      </c>
      <c r="C399" s="13">
        <v>1200</v>
      </c>
      <c r="D399" s="13">
        <v>292</v>
      </c>
      <c r="E399" s="13">
        <v>12</v>
      </c>
      <c r="F399" s="13"/>
      <c r="G399" s="13"/>
      <c r="H399" s="13"/>
      <c r="I399" s="13"/>
      <c r="J399" s="13"/>
      <c r="K399" s="13"/>
      <c r="L399" s="13"/>
      <c r="M399" s="13"/>
      <c r="N399" s="13">
        <v>1</v>
      </c>
      <c r="O399" s="13">
        <v>1200</v>
      </c>
      <c r="P399" s="13">
        <v>292</v>
      </c>
      <c r="Q399" s="13">
        <v>12</v>
      </c>
    </row>
    <row r="400" spans="1:17" x14ac:dyDescent="0.35">
      <c r="A400" s="11" t="s">
        <v>3925</v>
      </c>
      <c r="B400" s="13">
        <v>1</v>
      </c>
      <c r="C400" s="13">
        <v>5000</v>
      </c>
      <c r="D400" s="13">
        <v>651</v>
      </c>
      <c r="E400" s="13">
        <v>7</v>
      </c>
      <c r="F400" s="13"/>
      <c r="G400" s="13"/>
      <c r="H400" s="13"/>
      <c r="I400" s="13"/>
      <c r="J400" s="13"/>
      <c r="K400" s="13"/>
      <c r="L400" s="13"/>
      <c r="M400" s="13"/>
      <c r="N400" s="13">
        <v>1</v>
      </c>
      <c r="O400" s="13">
        <v>5000</v>
      </c>
      <c r="P400" s="13">
        <v>651</v>
      </c>
      <c r="Q400" s="13">
        <v>7</v>
      </c>
    </row>
    <row r="401" spans="1:17" x14ac:dyDescent="0.35">
      <c r="A401" s="12">
        <v>93</v>
      </c>
      <c r="B401" s="13">
        <v>1</v>
      </c>
      <c r="C401" s="13">
        <v>5000</v>
      </c>
      <c r="D401" s="13">
        <v>651</v>
      </c>
      <c r="E401" s="13">
        <v>7</v>
      </c>
      <c r="F401" s="13"/>
      <c r="G401" s="13"/>
      <c r="H401" s="13"/>
      <c r="I401" s="13"/>
      <c r="J401" s="13"/>
      <c r="K401" s="13"/>
      <c r="L401" s="13"/>
      <c r="M401" s="13"/>
      <c r="N401" s="13">
        <v>1</v>
      </c>
      <c r="O401" s="13">
        <v>5000</v>
      </c>
      <c r="P401" s="13">
        <v>651</v>
      </c>
      <c r="Q401" s="13">
        <v>7</v>
      </c>
    </row>
    <row r="402" spans="1:17" x14ac:dyDescent="0.35">
      <c r="A402" s="11" t="s">
        <v>3616</v>
      </c>
      <c r="B402" s="13"/>
      <c r="C402" s="13"/>
      <c r="D402" s="13"/>
      <c r="E402" s="13"/>
      <c r="F402" s="13"/>
      <c r="G402" s="13"/>
      <c r="H402" s="13"/>
      <c r="I402" s="13"/>
      <c r="J402" s="13">
        <v>1</v>
      </c>
      <c r="K402" s="13">
        <v>2000</v>
      </c>
      <c r="L402" s="13">
        <v>2020</v>
      </c>
      <c r="M402" s="13">
        <v>56</v>
      </c>
      <c r="N402" s="13">
        <v>1</v>
      </c>
      <c r="O402" s="13">
        <v>2000</v>
      </c>
      <c r="P402" s="13">
        <v>2020</v>
      </c>
      <c r="Q402" s="13">
        <v>56</v>
      </c>
    </row>
    <row r="403" spans="1:17" x14ac:dyDescent="0.35">
      <c r="A403" s="12">
        <v>36.07</v>
      </c>
      <c r="B403" s="13"/>
      <c r="C403" s="13"/>
      <c r="D403" s="13"/>
      <c r="E403" s="13"/>
      <c r="F403" s="13"/>
      <c r="G403" s="13"/>
      <c r="H403" s="13"/>
      <c r="I403" s="13"/>
      <c r="J403" s="13">
        <v>1</v>
      </c>
      <c r="K403" s="13">
        <v>2000</v>
      </c>
      <c r="L403" s="13">
        <v>2020</v>
      </c>
      <c r="M403" s="13">
        <v>56</v>
      </c>
      <c r="N403" s="13">
        <v>1</v>
      </c>
      <c r="O403" s="13">
        <v>2000</v>
      </c>
      <c r="P403" s="13">
        <v>2020</v>
      </c>
      <c r="Q403" s="13">
        <v>56</v>
      </c>
    </row>
    <row r="404" spans="1:17" x14ac:dyDescent="0.35">
      <c r="A404" s="11" t="s">
        <v>3670</v>
      </c>
      <c r="B404" s="13"/>
      <c r="C404" s="13"/>
      <c r="D404" s="13"/>
      <c r="E404" s="13"/>
      <c r="F404" s="13"/>
      <c r="G404" s="13"/>
      <c r="H404" s="13"/>
      <c r="I404" s="13"/>
      <c r="J404" s="13">
        <v>1</v>
      </c>
      <c r="K404" s="13">
        <v>4000</v>
      </c>
      <c r="L404" s="13">
        <v>4545</v>
      </c>
      <c r="M404" s="13">
        <v>114</v>
      </c>
      <c r="N404" s="13">
        <v>1</v>
      </c>
      <c r="O404" s="13">
        <v>4000</v>
      </c>
      <c r="P404" s="13">
        <v>4545</v>
      </c>
      <c r="Q404" s="13">
        <v>114</v>
      </c>
    </row>
    <row r="405" spans="1:17" x14ac:dyDescent="0.35">
      <c r="A405" s="12">
        <v>39.869999999999997</v>
      </c>
      <c r="B405" s="13"/>
      <c r="C405" s="13"/>
      <c r="D405" s="13"/>
      <c r="E405" s="13"/>
      <c r="F405" s="13"/>
      <c r="G405" s="13"/>
      <c r="H405" s="13"/>
      <c r="I405" s="13"/>
      <c r="J405" s="13">
        <v>1</v>
      </c>
      <c r="K405" s="13">
        <v>4000</v>
      </c>
      <c r="L405" s="13">
        <v>4545</v>
      </c>
      <c r="M405" s="13">
        <v>114</v>
      </c>
      <c r="N405" s="13">
        <v>1</v>
      </c>
      <c r="O405" s="13">
        <v>4000</v>
      </c>
      <c r="P405" s="13">
        <v>4545</v>
      </c>
      <c r="Q405" s="13">
        <v>114</v>
      </c>
    </row>
    <row r="406" spans="1:17" x14ac:dyDescent="0.35">
      <c r="A406" s="11" t="s">
        <v>3388</v>
      </c>
      <c r="B406" s="13"/>
      <c r="C406" s="13"/>
      <c r="D406" s="13"/>
      <c r="E406" s="13"/>
      <c r="F406" s="13"/>
      <c r="G406" s="13"/>
      <c r="H406" s="13"/>
      <c r="I406" s="13"/>
      <c r="J406" s="13">
        <v>1</v>
      </c>
      <c r="K406" s="13">
        <v>10000</v>
      </c>
      <c r="L406" s="13">
        <v>11450</v>
      </c>
      <c r="M406" s="13">
        <v>62</v>
      </c>
      <c r="N406" s="13">
        <v>1</v>
      </c>
      <c r="O406" s="13">
        <v>10000</v>
      </c>
      <c r="P406" s="13">
        <v>11450</v>
      </c>
      <c r="Q406" s="13">
        <v>62</v>
      </c>
    </row>
    <row r="407" spans="1:17" x14ac:dyDescent="0.35">
      <c r="A407" s="12">
        <v>184.68</v>
      </c>
      <c r="B407" s="13"/>
      <c r="C407" s="13"/>
      <c r="D407" s="13"/>
      <c r="E407" s="13"/>
      <c r="F407" s="13"/>
      <c r="G407" s="13"/>
      <c r="H407" s="13"/>
      <c r="I407" s="13"/>
      <c r="J407" s="13">
        <v>1</v>
      </c>
      <c r="K407" s="13">
        <v>10000</v>
      </c>
      <c r="L407" s="13">
        <v>11450</v>
      </c>
      <c r="M407" s="13">
        <v>62</v>
      </c>
      <c r="N407" s="13">
        <v>1</v>
      </c>
      <c r="O407" s="13">
        <v>10000</v>
      </c>
      <c r="P407" s="13">
        <v>11450</v>
      </c>
      <c r="Q407" s="13">
        <v>62</v>
      </c>
    </row>
    <row r="408" spans="1:17" x14ac:dyDescent="0.35">
      <c r="A408" s="11" t="s">
        <v>3406</v>
      </c>
      <c r="B408" s="13"/>
      <c r="C408" s="13"/>
      <c r="D408" s="13"/>
      <c r="E408" s="13"/>
      <c r="F408" s="13"/>
      <c r="G408" s="13"/>
      <c r="H408" s="13"/>
      <c r="I408" s="13"/>
      <c r="J408" s="13">
        <v>1</v>
      </c>
      <c r="K408" s="13">
        <v>2000</v>
      </c>
      <c r="L408" s="13">
        <v>2142</v>
      </c>
      <c r="M408" s="13">
        <v>67</v>
      </c>
      <c r="N408" s="13">
        <v>1</v>
      </c>
      <c r="O408" s="13">
        <v>2000</v>
      </c>
      <c r="P408" s="13">
        <v>2142</v>
      </c>
      <c r="Q408" s="13">
        <v>67</v>
      </c>
    </row>
    <row r="409" spans="1:17" x14ac:dyDescent="0.35">
      <c r="A409" s="12">
        <v>31.97</v>
      </c>
      <c r="B409" s="13"/>
      <c r="C409" s="13"/>
      <c r="D409" s="13"/>
      <c r="E409" s="13"/>
      <c r="F409" s="13"/>
      <c r="G409" s="13"/>
      <c r="H409" s="13"/>
      <c r="I409" s="13"/>
      <c r="J409" s="13">
        <v>1</v>
      </c>
      <c r="K409" s="13">
        <v>2000</v>
      </c>
      <c r="L409" s="13">
        <v>2142</v>
      </c>
      <c r="M409" s="13">
        <v>67</v>
      </c>
      <c r="N409" s="13">
        <v>1</v>
      </c>
      <c r="O409" s="13">
        <v>2000</v>
      </c>
      <c r="P409" s="13">
        <v>2142</v>
      </c>
      <c r="Q409" s="13">
        <v>67</v>
      </c>
    </row>
    <row r="410" spans="1:17" x14ac:dyDescent="0.35">
      <c r="A410" s="11" t="s">
        <v>3538</v>
      </c>
      <c r="B410" s="13"/>
      <c r="C410" s="13"/>
      <c r="D410" s="13"/>
      <c r="E410" s="13"/>
      <c r="F410" s="13"/>
      <c r="G410" s="13"/>
      <c r="H410" s="13"/>
      <c r="I410" s="13"/>
      <c r="J410" s="13">
        <v>1</v>
      </c>
      <c r="K410" s="13">
        <v>600</v>
      </c>
      <c r="L410" s="13">
        <v>718</v>
      </c>
      <c r="M410" s="13">
        <v>13</v>
      </c>
      <c r="N410" s="13">
        <v>1</v>
      </c>
      <c r="O410" s="13">
        <v>600</v>
      </c>
      <c r="P410" s="13">
        <v>718</v>
      </c>
      <c r="Q410" s="13">
        <v>13</v>
      </c>
    </row>
    <row r="411" spans="1:17" x14ac:dyDescent="0.35">
      <c r="A411" s="12">
        <v>55.23</v>
      </c>
      <c r="B411" s="13"/>
      <c r="C411" s="13"/>
      <c r="D411" s="13"/>
      <c r="E411" s="13"/>
      <c r="F411" s="13"/>
      <c r="G411" s="13"/>
      <c r="H411" s="13"/>
      <c r="I411" s="13"/>
      <c r="J411" s="13">
        <v>1</v>
      </c>
      <c r="K411" s="13">
        <v>600</v>
      </c>
      <c r="L411" s="13">
        <v>718</v>
      </c>
      <c r="M411" s="13">
        <v>13</v>
      </c>
      <c r="N411" s="13">
        <v>1</v>
      </c>
      <c r="O411" s="13">
        <v>600</v>
      </c>
      <c r="P411" s="13">
        <v>718</v>
      </c>
      <c r="Q411" s="13">
        <v>13</v>
      </c>
    </row>
    <row r="412" spans="1:17" x14ac:dyDescent="0.35">
      <c r="A412" s="11" t="s">
        <v>2866</v>
      </c>
      <c r="B412" s="13">
        <v>1</v>
      </c>
      <c r="C412" s="13">
        <v>5000</v>
      </c>
      <c r="D412" s="13">
        <v>45</v>
      </c>
      <c r="E412" s="13">
        <v>2</v>
      </c>
      <c r="F412" s="13"/>
      <c r="G412" s="13"/>
      <c r="H412" s="13"/>
      <c r="I412" s="13"/>
      <c r="J412" s="13"/>
      <c r="K412" s="13"/>
      <c r="L412" s="13"/>
      <c r="M412" s="13"/>
      <c r="N412" s="13">
        <v>1</v>
      </c>
      <c r="O412" s="13">
        <v>5000</v>
      </c>
      <c r="P412" s="13">
        <v>45</v>
      </c>
      <c r="Q412" s="13">
        <v>2</v>
      </c>
    </row>
    <row r="413" spans="1:17" x14ac:dyDescent="0.35">
      <c r="A413" s="12">
        <v>22.5</v>
      </c>
      <c r="B413" s="13">
        <v>1</v>
      </c>
      <c r="C413" s="13">
        <v>5000</v>
      </c>
      <c r="D413" s="13">
        <v>45</v>
      </c>
      <c r="E413" s="13">
        <v>2</v>
      </c>
      <c r="F413" s="13"/>
      <c r="G413" s="13"/>
      <c r="H413" s="13"/>
      <c r="I413" s="13"/>
      <c r="J413" s="13"/>
      <c r="K413" s="13"/>
      <c r="L413" s="13"/>
      <c r="M413" s="13"/>
      <c r="N413" s="13">
        <v>1</v>
      </c>
      <c r="O413" s="13">
        <v>5000</v>
      </c>
      <c r="P413" s="13">
        <v>45</v>
      </c>
      <c r="Q413" s="13">
        <v>2</v>
      </c>
    </row>
    <row r="414" spans="1:17" x14ac:dyDescent="0.35">
      <c r="A414" s="11" t="s">
        <v>3269</v>
      </c>
      <c r="B414" s="13"/>
      <c r="C414" s="13"/>
      <c r="D414" s="13"/>
      <c r="E414" s="13"/>
      <c r="F414" s="13"/>
      <c r="G414" s="13"/>
      <c r="H414" s="13"/>
      <c r="I414" s="13"/>
      <c r="J414" s="13">
        <v>1</v>
      </c>
      <c r="K414" s="13">
        <v>8000</v>
      </c>
      <c r="L414" s="13">
        <v>8120</v>
      </c>
      <c r="M414" s="13">
        <v>70</v>
      </c>
      <c r="N414" s="13">
        <v>1</v>
      </c>
      <c r="O414" s="13">
        <v>8000</v>
      </c>
      <c r="P414" s="13">
        <v>8120</v>
      </c>
      <c r="Q414" s="13">
        <v>70</v>
      </c>
    </row>
    <row r="415" spans="1:17" x14ac:dyDescent="0.35">
      <c r="A415" s="12">
        <v>116</v>
      </c>
      <c r="B415" s="13"/>
      <c r="C415" s="13"/>
      <c r="D415" s="13"/>
      <c r="E415" s="13"/>
      <c r="F415" s="13"/>
      <c r="G415" s="13"/>
      <c r="H415" s="13"/>
      <c r="I415" s="13"/>
      <c r="J415" s="13">
        <v>1</v>
      </c>
      <c r="K415" s="13">
        <v>8000</v>
      </c>
      <c r="L415" s="13">
        <v>8120</v>
      </c>
      <c r="M415" s="13">
        <v>70</v>
      </c>
      <c r="N415" s="13">
        <v>1</v>
      </c>
      <c r="O415" s="13">
        <v>8000</v>
      </c>
      <c r="P415" s="13">
        <v>8120</v>
      </c>
      <c r="Q415" s="13">
        <v>70</v>
      </c>
    </row>
    <row r="416" spans="1:17" x14ac:dyDescent="0.35">
      <c r="A416" s="11" t="s">
        <v>4040</v>
      </c>
      <c r="B416" s="13">
        <v>1</v>
      </c>
      <c r="C416" s="13">
        <v>600</v>
      </c>
      <c r="D416" s="13">
        <v>225</v>
      </c>
      <c r="E416" s="13">
        <v>4</v>
      </c>
      <c r="F416" s="13"/>
      <c r="G416" s="13"/>
      <c r="H416" s="13"/>
      <c r="I416" s="13"/>
      <c r="J416" s="13"/>
      <c r="K416" s="13"/>
      <c r="L416" s="13"/>
      <c r="M416" s="13"/>
      <c r="N416" s="13">
        <v>1</v>
      </c>
      <c r="O416" s="13">
        <v>600</v>
      </c>
      <c r="P416" s="13">
        <v>225</v>
      </c>
      <c r="Q416" s="13">
        <v>4</v>
      </c>
    </row>
    <row r="417" spans="1:17" x14ac:dyDescent="0.35">
      <c r="A417" s="12">
        <v>56.25</v>
      </c>
      <c r="B417" s="13">
        <v>1</v>
      </c>
      <c r="C417" s="13">
        <v>600</v>
      </c>
      <c r="D417" s="13">
        <v>225</v>
      </c>
      <c r="E417" s="13">
        <v>4</v>
      </c>
      <c r="F417" s="13"/>
      <c r="G417" s="13"/>
      <c r="H417" s="13"/>
      <c r="I417" s="13"/>
      <c r="J417" s="13"/>
      <c r="K417" s="13"/>
      <c r="L417" s="13"/>
      <c r="M417" s="13"/>
      <c r="N417" s="13">
        <v>1</v>
      </c>
      <c r="O417" s="13">
        <v>600</v>
      </c>
      <c r="P417" s="13">
        <v>225</v>
      </c>
      <c r="Q417" s="13">
        <v>4</v>
      </c>
    </row>
    <row r="418" spans="1:17" x14ac:dyDescent="0.35">
      <c r="A418" s="11" t="s">
        <v>3597</v>
      </c>
      <c r="B418" s="13"/>
      <c r="C418" s="13"/>
      <c r="D418" s="13"/>
      <c r="E418" s="13"/>
      <c r="F418" s="13"/>
      <c r="G418" s="13"/>
      <c r="H418" s="13"/>
      <c r="I418" s="13"/>
      <c r="J418" s="13">
        <v>1</v>
      </c>
      <c r="K418" s="13">
        <v>1000</v>
      </c>
      <c r="L418" s="13">
        <v>1101</v>
      </c>
      <c r="M418" s="13">
        <v>27</v>
      </c>
      <c r="N418" s="13">
        <v>1</v>
      </c>
      <c r="O418" s="13">
        <v>1000</v>
      </c>
      <c r="P418" s="13">
        <v>1101</v>
      </c>
      <c r="Q418" s="13">
        <v>27</v>
      </c>
    </row>
    <row r="419" spans="1:17" x14ac:dyDescent="0.35">
      <c r="A419" s="12">
        <v>40.78</v>
      </c>
      <c r="B419" s="13"/>
      <c r="C419" s="13"/>
      <c r="D419" s="13"/>
      <c r="E419" s="13"/>
      <c r="F419" s="13"/>
      <c r="G419" s="13"/>
      <c r="H419" s="13"/>
      <c r="I419" s="13"/>
      <c r="J419" s="13">
        <v>1</v>
      </c>
      <c r="K419" s="13">
        <v>1000</v>
      </c>
      <c r="L419" s="13">
        <v>1101</v>
      </c>
      <c r="M419" s="13">
        <v>27</v>
      </c>
      <c r="N419" s="13">
        <v>1</v>
      </c>
      <c r="O419" s="13">
        <v>1000</v>
      </c>
      <c r="P419" s="13">
        <v>1101</v>
      </c>
      <c r="Q419" s="13">
        <v>27</v>
      </c>
    </row>
    <row r="420" spans="1:17" x14ac:dyDescent="0.35">
      <c r="A420" s="11" t="s">
        <v>3438</v>
      </c>
      <c r="B420" s="13"/>
      <c r="C420" s="13"/>
      <c r="D420" s="13"/>
      <c r="E420" s="13"/>
      <c r="F420" s="13"/>
      <c r="G420" s="13"/>
      <c r="H420" s="13"/>
      <c r="I420" s="13"/>
      <c r="J420" s="13">
        <v>1</v>
      </c>
      <c r="K420" s="13">
        <v>1200</v>
      </c>
      <c r="L420" s="13">
        <v>1616.14</v>
      </c>
      <c r="M420" s="13">
        <v>18</v>
      </c>
      <c r="N420" s="13">
        <v>1</v>
      </c>
      <c r="O420" s="13">
        <v>1200</v>
      </c>
      <c r="P420" s="13">
        <v>1616.14</v>
      </c>
      <c r="Q420" s="13">
        <v>18</v>
      </c>
    </row>
    <row r="421" spans="1:17" x14ac:dyDescent="0.35">
      <c r="A421" s="12">
        <v>89.79</v>
      </c>
      <c r="B421" s="13"/>
      <c r="C421" s="13"/>
      <c r="D421" s="13"/>
      <c r="E421" s="13"/>
      <c r="F421" s="13"/>
      <c r="G421" s="13"/>
      <c r="H421" s="13"/>
      <c r="I421" s="13"/>
      <c r="J421" s="13">
        <v>1</v>
      </c>
      <c r="K421" s="13">
        <v>1200</v>
      </c>
      <c r="L421" s="13">
        <v>1616.14</v>
      </c>
      <c r="M421" s="13">
        <v>18</v>
      </c>
      <c r="N421" s="13">
        <v>1</v>
      </c>
      <c r="O421" s="13">
        <v>1200</v>
      </c>
      <c r="P421" s="13">
        <v>1616.14</v>
      </c>
      <c r="Q421" s="13">
        <v>18</v>
      </c>
    </row>
    <row r="422" spans="1:17" x14ac:dyDescent="0.35">
      <c r="A422" s="11" t="s">
        <v>4073</v>
      </c>
      <c r="B422" s="13">
        <v>1</v>
      </c>
      <c r="C422" s="13">
        <v>15000</v>
      </c>
      <c r="D422" s="13">
        <v>1335</v>
      </c>
      <c r="E422" s="13">
        <v>6</v>
      </c>
      <c r="F422" s="13"/>
      <c r="G422" s="13"/>
      <c r="H422" s="13"/>
      <c r="I422" s="13"/>
      <c r="J422" s="13"/>
      <c r="K422" s="13"/>
      <c r="L422" s="13"/>
      <c r="M422" s="13"/>
      <c r="N422" s="13">
        <v>1</v>
      </c>
      <c r="O422" s="13">
        <v>15000</v>
      </c>
      <c r="P422" s="13">
        <v>1335</v>
      </c>
      <c r="Q422" s="13">
        <v>6</v>
      </c>
    </row>
    <row r="423" spans="1:17" x14ac:dyDescent="0.35">
      <c r="A423" s="12">
        <v>222.5</v>
      </c>
      <c r="B423" s="13">
        <v>1</v>
      </c>
      <c r="C423" s="13">
        <v>15000</v>
      </c>
      <c r="D423" s="13">
        <v>1335</v>
      </c>
      <c r="E423" s="13">
        <v>6</v>
      </c>
      <c r="F423" s="13"/>
      <c r="G423" s="13"/>
      <c r="H423" s="13"/>
      <c r="I423" s="13"/>
      <c r="J423" s="13"/>
      <c r="K423" s="13"/>
      <c r="L423" s="13"/>
      <c r="M423" s="13"/>
      <c r="N423" s="13">
        <v>1</v>
      </c>
      <c r="O423" s="13">
        <v>15000</v>
      </c>
      <c r="P423" s="13">
        <v>1335</v>
      </c>
      <c r="Q423" s="13">
        <v>6</v>
      </c>
    </row>
    <row r="424" spans="1:17" x14ac:dyDescent="0.35">
      <c r="A424" s="11" t="s">
        <v>3951</v>
      </c>
      <c r="B424" s="13">
        <v>1</v>
      </c>
      <c r="C424" s="13">
        <v>25000</v>
      </c>
      <c r="D424" s="13">
        <v>0</v>
      </c>
      <c r="E424" s="13">
        <v>0</v>
      </c>
      <c r="F424" s="13"/>
      <c r="G424" s="13"/>
      <c r="H424" s="13"/>
      <c r="I424" s="13"/>
      <c r="J424" s="13"/>
      <c r="K424" s="13"/>
      <c r="L424" s="13"/>
      <c r="M424" s="13"/>
      <c r="N424" s="13">
        <v>1</v>
      </c>
      <c r="O424" s="13">
        <v>25000</v>
      </c>
      <c r="P424" s="13">
        <v>0</v>
      </c>
      <c r="Q424" s="13">
        <v>0</v>
      </c>
    </row>
    <row r="425" spans="1:17" x14ac:dyDescent="0.35">
      <c r="A425" s="12" t="s">
        <v>8382</v>
      </c>
      <c r="B425" s="13">
        <v>1</v>
      </c>
      <c r="C425" s="13">
        <v>25000</v>
      </c>
      <c r="D425" s="13">
        <v>0</v>
      </c>
      <c r="E425" s="13">
        <v>0</v>
      </c>
      <c r="F425" s="13"/>
      <c r="G425" s="13"/>
      <c r="H425" s="13"/>
      <c r="I425" s="13"/>
      <c r="J425" s="13"/>
      <c r="K425" s="13"/>
      <c r="L425" s="13"/>
      <c r="M425" s="13"/>
      <c r="N425" s="13">
        <v>1</v>
      </c>
      <c r="O425" s="13">
        <v>25000</v>
      </c>
      <c r="P425" s="13">
        <v>0</v>
      </c>
      <c r="Q425" s="13">
        <v>0</v>
      </c>
    </row>
    <row r="426" spans="1:17" x14ac:dyDescent="0.35">
      <c r="A426" s="11" t="s">
        <v>3478</v>
      </c>
      <c r="B426" s="13"/>
      <c r="C426" s="13"/>
      <c r="D426" s="13"/>
      <c r="E426" s="13"/>
      <c r="F426" s="13"/>
      <c r="G426" s="13"/>
      <c r="H426" s="13"/>
      <c r="I426" s="13"/>
      <c r="J426" s="13">
        <v>1</v>
      </c>
      <c r="K426" s="13">
        <v>1500</v>
      </c>
      <c r="L426" s="13">
        <v>1918</v>
      </c>
      <c r="M426" s="13">
        <v>56</v>
      </c>
      <c r="N426" s="13">
        <v>1</v>
      </c>
      <c r="O426" s="13">
        <v>1500</v>
      </c>
      <c r="P426" s="13">
        <v>1918</v>
      </c>
      <c r="Q426" s="13">
        <v>56</v>
      </c>
    </row>
    <row r="427" spans="1:17" x14ac:dyDescent="0.35">
      <c r="A427" s="12">
        <v>34.25</v>
      </c>
      <c r="B427" s="13"/>
      <c r="C427" s="13"/>
      <c r="D427" s="13"/>
      <c r="E427" s="13"/>
      <c r="F427" s="13"/>
      <c r="G427" s="13"/>
      <c r="H427" s="13"/>
      <c r="I427" s="13"/>
      <c r="J427" s="13">
        <v>1</v>
      </c>
      <c r="K427" s="13">
        <v>1500</v>
      </c>
      <c r="L427" s="13">
        <v>1918</v>
      </c>
      <c r="M427" s="13">
        <v>56</v>
      </c>
      <c r="N427" s="13">
        <v>1</v>
      </c>
      <c r="O427" s="13">
        <v>1500</v>
      </c>
      <c r="P427" s="13">
        <v>1918</v>
      </c>
      <c r="Q427" s="13">
        <v>56</v>
      </c>
    </row>
    <row r="428" spans="1:17" x14ac:dyDescent="0.35">
      <c r="A428" s="11" t="s">
        <v>2877</v>
      </c>
      <c r="B428" s="13">
        <v>1</v>
      </c>
      <c r="C428" s="13">
        <v>6000</v>
      </c>
      <c r="D428" s="13">
        <v>650</v>
      </c>
      <c r="E428" s="13">
        <v>6</v>
      </c>
      <c r="F428" s="13"/>
      <c r="G428" s="13"/>
      <c r="H428" s="13"/>
      <c r="I428" s="13"/>
      <c r="J428" s="13"/>
      <c r="K428" s="13"/>
      <c r="L428" s="13"/>
      <c r="M428" s="13"/>
      <c r="N428" s="13">
        <v>1</v>
      </c>
      <c r="O428" s="13">
        <v>6000</v>
      </c>
      <c r="P428" s="13">
        <v>650</v>
      </c>
      <c r="Q428" s="13">
        <v>6</v>
      </c>
    </row>
    <row r="429" spans="1:17" x14ac:dyDescent="0.35">
      <c r="A429" s="12">
        <v>108.33</v>
      </c>
      <c r="B429" s="13">
        <v>1</v>
      </c>
      <c r="C429" s="13">
        <v>6000</v>
      </c>
      <c r="D429" s="13">
        <v>650</v>
      </c>
      <c r="E429" s="13">
        <v>6</v>
      </c>
      <c r="F429" s="13"/>
      <c r="G429" s="13"/>
      <c r="H429" s="13"/>
      <c r="I429" s="13"/>
      <c r="J429" s="13"/>
      <c r="K429" s="13"/>
      <c r="L429" s="13"/>
      <c r="M429" s="13"/>
      <c r="N429" s="13">
        <v>1</v>
      </c>
      <c r="O429" s="13">
        <v>6000</v>
      </c>
      <c r="P429" s="13">
        <v>650</v>
      </c>
      <c r="Q429" s="13">
        <v>6</v>
      </c>
    </row>
    <row r="430" spans="1:17" x14ac:dyDescent="0.35">
      <c r="A430" s="11" t="s">
        <v>3309</v>
      </c>
      <c r="B430" s="13"/>
      <c r="C430" s="13"/>
      <c r="D430" s="13"/>
      <c r="E430" s="13"/>
      <c r="F430" s="13"/>
      <c r="G430" s="13"/>
      <c r="H430" s="13"/>
      <c r="I430" s="13"/>
      <c r="J430" s="13">
        <v>1</v>
      </c>
      <c r="K430" s="13">
        <v>350</v>
      </c>
      <c r="L430" s="13">
        <v>558</v>
      </c>
      <c r="M430" s="13">
        <v>31</v>
      </c>
      <c r="N430" s="13">
        <v>1</v>
      </c>
      <c r="O430" s="13">
        <v>350</v>
      </c>
      <c r="P430" s="13">
        <v>558</v>
      </c>
      <c r="Q430" s="13">
        <v>31</v>
      </c>
    </row>
    <row r="431" spans="1:17" x14ac:dyDescent="0.35">
      <c r="A431" s="12">
        <v>18</v>
      </c>
      <c r="B431" s="13"/>
      <c r="C431" s="13"/>
      <c r="D431" s="13"/>
      <c r="E431" s="13"/>
      <c r="F431" s="13"/>
      <c r="G431" s="13"/>
      <c r="H431" s="13"/>
      <c r="I431" s="13"/>
      <c r="J431" s="13">
        <v>1</v>
      </c>
      <c r="K431" s="13">
        <v>350</v>
      </c>
      <c r="L431" s="13">
        <v>558</v>
      </c>
      <c r="M431" s="13">
        <v>31</v>
      </c>
      <c r="N431" s="13">
        <v>1</v>
      </c>
      <c r="O431" s="13">
        <v>350</v>
      </c>
      <c r="P431" s="13">
        <v>558</v>
      </c>
      <c r="Q431" s="13">
        <v>31</v>
      </c>
    </row>
    <row r="432" spans="1:17" x14ac:dyDescent="0.35">
      <c r="A432" s="11" t="s">
        <v>2847</v>
      </c>
      <c r="B432" s="13">
        <v>1</v>
      </c>
      <c r="C432" s="13">
        <v>2000</v>
      </c>
      <c r="D432" s="13">
        <v>0</v>
      </c>
      <c r="E432" s="13">
        <v>0</v>
      </c>
      <c r="F432" s="13"/>
      <c r="G432" s="13"/>
      <c r="H432" s="13"/>
      <c r="I432" s="13"/>
      <c r="J432" s="13"/>
      <c r="K432" s="13"/>
      <c r="L432" s="13"/>
      <c r="M432" s="13"/>
      <c r="N432" s="13">
        <v>1</v>
      </c>
      <c r="O432" s="13">
        <v>2000</v>
      </c>
      <c r="P432" s="13">
        <v>0</v>
      </c>
      <c r="Q432" s="13">
        <v>0</v>
      </c>
    </row>
    <row r="433" spans="1:17" x14ac:dyDescent="0.35">
      <c r="A433" s="12" t="s">
        <v>8382</v>
      </c>
      <c r="B433" s="13">
        <v>1</v>
      </c>
      <c r="C433" s="13">
        <v>2000</v>
      </c>
      <c r="D433" s="13">
        <v>0</v>
      </c>
      <c r="E433" s="13">
        <v>0</v>
      </c>
      <c r="F433" s="13"/>
      <c r="G433" s="13"/>
      <c r="H433" s="13"/>
      <c r="I433" s="13"/>
      <c r="J433" s="13"/>
      <c r="K433" s="13"/>
      <c r="L433" s="13"/>
      <c r="M433" s="13"/>
      <c r="N433" s="13">
        <v>1</v>
      </c>
      <c r="O433" s="13">
        <v>2000</v>
      </c>
      <c r="P433" s="13">
        <v>0</v>
      </c>
      <c r="Q433" s="13">
        <v>0</v>
      </c>
    </row>
    <row r="434" spans="1:17" x14ac:dyDescent="0.35">
      <c r="A434" s="11" t="s">
        <v>3215</v>
      </c>
      <c r="B434" s="13"/>
      <c r="C434" s="13"/>
      <c r="D434" s="13"/>
      <c r="E434" s="13"/>
      <c r="F434" s="13"/>
      <c r="G434" s="13"/>
      <c r="H434" s="13"/>
      <c r="I434" s="13"/>
      <c r="J434" s="13">
        <v>1</v>
      </c>
      <c r="K434" s="13">
        <v>35000</v>
      </c>
      <c r="L434" s="13">
        <v>35123</v>
      </c>
      <c r="M434" s="13">
        <v>134</v>
      </c>
      <c r="N434" s="13">
        <v>1</v>
      </c>
      <c r="O434" s="13">
        <v>35000</v>
      </c>
      <c r="P434" s="13">
        <v>35123</v>
      </c>
      <c r="Q434" s="13">
        <v>134</v>
      </c>
    </row>
    <row r="435" spans="1:17" x14ac:dyDescent="0.35">
      <c r="A435" s="12">
        <v>262.11</v>
      </c>
      <c r="B435" s="13"/>
      <c r="C435" s="13"/>
      <c r="D435" s="13"/>
      <c r="E435" s="13"/>
      <c r="F435" s="13"/>
      <c r="G435" s="13"/>
      <c r="H435" s="13"/>
      <c r="I435" s="13"/>
      <c r="J435" s="13">
        <v>1</v>
      </c>
      <c r="K435" s="13">
        <v>35000</v>
      </c>
      <c r="L435" s="13">
        <v>35123</v>
      </c>
      <c r="M435" s="13">
        <v>134</v>
      </c>
      <c r="N435" s="13">
        <v>1</v>
      </c>
      <c r="O435" s="13">
        <v>35000</v>
      </c>
      <c r="P435" s="13">
        <v>35123</v>
      </c>
      <c r="Q435" s="13">
        <v>134</v>
      </c>
    </row>
    <row r="436" spans="1:17" x14ac:dyDescent="0.35">
      <c r="A436" s="11" t="s">
        <v>3926</v>
      </c>
      <c r="B436" s="13">
        <v>1</v>
      </c>
      <c r="C436" s="13">
        <v>20000</v>
      </c>
      <c r="D436" s="13">
        <v>453</v>
      </c>
      <c r="E436" s="13">
        <v>14</v>
      </c>
      <c r="F436" s="13"/>
      <c r="G436" s="13"/>
      <c r="H436" s="13"/>
      <c r="I436" s="13"/>
      <c r="J436" s="13"/>
      <c r="K436" s="13"/>
      <c r="L436" s="13"/>
      <c r="M436" s="13"/>
      <c r="N436" s="13">
        <v>1</v>
      </c>
      <c r="O436" s="13">
        <v>20000</v>
      </c>
      <c r="P436" s="13">
        <v>453</v>
      </c>
      <c r="Q436" s="13">
        <v>14</v>
      </c>
    </row>
    <row r="437" spans="1:17" x14ac:dyDescent="0.35">
      <c r="A437" s="12">
        <v>32.36</v>
      </c>
      <c r="B437" s="13">
        <v>1</v>
      </c>
      <c r="C437" s="13">
        <v>20000</v>
      </c>
      <c r="D437" s="13">
        <v>453</v>
      </c>
      <c r="E437" s="13">
        <v>14</v>
      </c>
      <c r="F437" s="13"/>
      <c r="G437" s="13"/>
      <c r="H437" s="13"/>
      <c r="I437" s="13"/>
      <c r="J437" s="13"/>
      <c r="K437" s="13"/>
      <c r="L437" s="13"/>
      <c r="M437" s="13"/>
      <c r="N437" s="13">
        <v>1</v>
      </c>
      <c r="O437" s="13">
        <v>20000</v>
      </c>
      <c r="P437" s="13">
        <v>453</v>
      </c>
      <c r="Q437" s="13">
        <v>14</v>
      </c>
    </row>
    <row r="438" spans="1:17" x14ac:dyDescent="0.35">
      <c r="A438" s="11" t="s">
        <v>3552</v>
      </c>
      <c r="B438" s="13"/>
      <c r="C438" s="13"/>
      <c r="D438" s="13"/>
      <c r="E438" s="13"/>
      <c r="F438" s="13"/>
      <c r="G438" s="13"/>
      <c r="H438" s="13"/>
      <c r="I438" s="13"/>
      <c r="J438" s="13">
        <v>1</v>
      </c>
      <c r="K438" s="13">
        <v>5500</v>
      </c>
      <c r="L438" s="13">
        <v>5845</v>
      </c>
      <c r="M438" s="13">
        <v>104</v>
      </c>
      <c r="N438" s="13">
        <v>1</v>
      </c>
      <c r="O438" s="13">
        <v>5500</v>
      </c>
      <c r="P438" s="13">
        <v>5845</v>
      </c>
      <c r="Q438" s="13">
        <v>104</v>
      </c>
    </row>
    <row r="439" spans="1:17" x14ac:dyDescent="0.35">
      <c r="A439" s="12">
        <v>56.2</v>
      </c>
      <c r="B439" s="13"/>
      <c r="C439" s="13"/>
      <c r="D439" s="13"/>
      <c r="E439" s="13"/>
      <c r="F439" s="13"/>
      <c r="G439" s="13"/>
      <c r="H439" s="13"/>
      <c r="I439" s="13"/>
      <c r="J439" s="13">
        <v>1</v>
      </c>
      <c r="K439" s="13">
        <v>5500</v>
      </c>
      <c r="L439" s="13">
        <v>5845</v>
      </c>
      <c r="M439" s="13">
        <v>104</v>
      </c>
      <c r="N439" s="13">
        <v>1</v>
      </c>
      <c r="O439" s="13">
        <v>5500</v>
      </c>
      <c r="P439" s="13">
        <v>5845</v>
      </c>
      <c r="Q439" s="13">
        <v>104</v>
      </c>
    </row>
    <row r="440" spans="1:17" x14ac:dyDescent="0.35">
      <c r="A440" s="11" t="s">
        <v>4084</v>
      </c>
      <c r="B440" s="13">
        <v>1</v>
      </c>
      <c r="C440" s="13">
        <v>2000</v>
      </c>
      <c r="D440" s="13">
        <v>216</v>
      </c>
      <c r="E440" s="13">
        <v>3</v>
      </c>
      <c r="F440" s="13"/>
      <c r="G440" s="13"/>
      <c r="H440" s="13"/>
      <c r="I440" s="13"/>
      <c r="J440" s="13"/>
      <c r="K440" s="13"/>
      <c r="L440" s="13"/>
      <c r="M440" s="13"/>
      <c r="N440" s="13">
        <v>1</v>
      </c>
      <c r="O440" s="13">
        <v>2000</v>
      </c>
      <c r="P440" s="13">
        <v>216</v>
      </c>
      <c r="Q440" s="13">
        <v>3</v>
      </c>
    </row>
    <row r="441" spans="1:17" x14ac:dyDescent="0.35">
      <c r="A441" s="12">
        <v>72</v>
      </c>
      <c r="B441" s="13">
        <v>1</v>
      </c>
      <c r="C441" s="13">
        <v>2000</v>
      </c>
      <c r="D441" s="13">
        <v>216</v>
      </c>
      <c r="E441" s="13">
        <v>3</v>
      </c>
      <c r="F441" s="13"/>
      <c r="G441" s="13"/>
      <c r="H441" s="13"/>
      <c r="I441" s="13"/>
      <c r="J441" s="13"/>
      <c r="K441" s="13"/>
      <c r="L441" s="13"/>
      <c r="M441" s="13"/>
      <c r="N441" s="13">
        <v>1</v>
      </c>
      <c r="O441" s="13">
        <v>2000</v>
      </c>
      <c r="P441" s="13">
        <v>216</v>
      </c>
      <c r="Q441" s="13">
        <v>3</v>
      </c>
    </row>
    <row r="442" spans="1:17" x14ac:dyDescent="0.35">
      <c r="A442" s="11" t="s">
        <v>523</v>
      </c>
      <c r="B442" s="13"/>
      <c r="C442" s="13"/>
      <c r="D442" s="13"/>
      <c r="E442" s="13"/>
      <c r="F442" s="13"/>
      <c r="G442" s="13"/>
      <c r="H442" s="13"/>
      <c r="I442" s="13"/>
      <c r="J442" s="13">
        <v>1</v>
      </c>
      <c r="K442" s="13">
        <v>3000</v>
      </c>
      <c r="L442" s="13">
        <v>3440</v>
      </c>
      <c r="M442" s="13">
        <v>31</v>
      </c>
      <c r="N442" s="13">
        <v>1</v>
      </c>
      <c r="O442" s="13">
        <v>3000</v>
      </c>
      <c r="P442" s="13">
        <v>3440</v>
      </c>
      <c r="Q442" s="13">
        <v>31</v>
      </c>
    </row>
    <row r="443" spans="1:17" x14ac:dyDescent="0.35">
      <c r="A443" s="12">
        <v>110.97</v>
      </c>
      <c r="B443" s="13"/>
      <c r="C443" s="13"/>
      <c r="D443" s="13"/>
      <c r="E443" s="13"/>
      <c r="F443" s="13"/>
      <c r="G443" s="13"/>
      <c r="H443" s="13"/>
      <c r="I443" s="13"/>
      <c r="J443" s="13">
        <v>1</v>
      </c>
      <c r="K443" s="13">
        <v>3000</v>
      </c>
      <c r="L443" s="13">
        <v>3440</v>
      </c>
      <c r="M443" s="13">
        <v>31</v>
      </c>
      <c r="N443" s="13">
        <v>1</v>
      </c>
      <c r="O443" s="13">
        <v>3000</v>
      </c>
      <c r="P443" s="13">
        <v>3440</v>
      </c>
      <c r="Q443" s="13">
        <v>31</v>
      </c>
    </row>
    <row r="444" spans="1:17" x14ac:dyDescent="0.35">
      <c r="A444" s="11" t="s">
        <v>532</v>
      </c>
      <c r="B444" s="13"/>
      <c r="C444" s="13"/>
      <c r="D444" s="13"/>
      <c r="E444" s="13"/>
      <c r="F444" s="13"/>
      <c r="G444" s="13"/>
      <c r="H444" s="13"/>
      <c r="I444" s="13"/>
      <c r="J444" s="13">
        <v>1</v>
      </c>
      <c r="K444" s="13">
        <v>4000</v>
      </c>
      <c r="L444" s="13">
        <v>4000</v>
      </c>
      <c r="M444" s="13">
        <v>31</v>
      </c>
      <c r="N444" s="13">
        <v>1</v>
      </c>
      <c r="O444" s="13">
        <v>4000</v>
      </c>
      <c r="P444" s="13">
        <v>4000</v>
      </c>
      <c r="Q444" s="13">
        <v>31</v>
      </c>
    </row>
    <row r="445" spans="1:17" x14ac:dyDescent="0.35">
      <c r="A445" s="12">
        <v>129.03</v>
      </c>
      <c r="B445" s="13"/>
      <c r="C445" s="13"/>
      <c r="D445" s="13"/>
      <c r="E445" s="13"/>
      <c r="F445" s="13"/>
      <c r="G445" s="13"/>
      <c r="H445" s="13"/>
      <c r="I445" s="13"/>
      <c r="J445" s="13">
        <v>1</v>
      </c>
      <c r="K445" s="13">
        <v>4000</v>
      </c>
      <c r="L445" s="13">
        <v>4000</v>
      </c>
      <c r="M445" s="13">
        <v>31</v>
      </c>
      <c r="N445" s="13">
        <v>1</v>
      </c>
      <c r="O445" s="13">
        <v>4000</v>
      </c>
      <c r="P445" s="13">
        <v>4000</v>
      </c>
      <c r="Q445" s="13">
        <v>31</v>
      </c>
    </row>
    <row r="446" spans="1:17" x14ac:dyDescent="0.35">
      <c r="A446" s="11" t="s">
        <v>3701</v>
      </c>
      <c r="B446" s="13"/>
      <c r="C446" s="13"/>
      <c r="D446" s="13"/>
      <c r="E446" s="13"/>
      <c r="F446" s="13"/>
      <c r="G446" s="13"/>
      <c r="H446" s="13"/>
      <c r="I446" s="13"/>
      <c r="J446" s="13">
        <v>1</v>
      </c>
      <c r="K446" s="13">
        <v>300</v>
      </c>
      <c r="L446" s="13">
        <v>409.01</v>
      </c>
      <c r="M446" s="13">
        <v>27</v>
      </c>
      <c r="N446" s="13">
        <v>1</v>
      </c>
      <c r="O446" s="13">
        <v>300</v>
      </c>
      <c r="P446" s="13">
        <v>409.01</v>
      </c>
      <c r="Q446" s="13">
        <v>27</v>
      </c>
    </row>
    <row r="447" spans="1:17" x14ac:dyDescent="0.35">
      <c r="A447" s="12">
        <v>15.15</v>
      </c>
      <c r="B447" s="13"/>
      <c r="C447" s="13"/>
      <c r="D447" s="13"/>
      <c r="E447" s="13"/>
      <c r="F447" s="13"/>
      <c r="G447" s="13"/>
      <c r="H447" s="13"/>
      <c r="I447" s="13"/>
      <c r="J447" s="13">
        <v>1</v>
      </c>
      <c r="K447" s="13">
        <v>300</v>
      </c>
      <c r="L447" s="13">
        <v>409.01</v>
      </c>
      <c r="M447" s="13">
        <v>27</v>
      </c>
      <c r="N447" s="13">
        <v>1</v>
      </c>
      <c r="O447" s="13">
        <v>300</v>
      </c>
      <c r="P447" s="13">
        <v>409.01</v>
      </c>
      <c r="Q447" s="13">
        <v>27</v>
      </c>
    </row>
    <row r="448" spans="1:17" x14ac:dyDescent="0.35">
      <c r="A448" s="11" t="s">
        <v>2909</v>
      </c>
      <c r="B448" s="13">
        <v>1</v>
      </c>
      <c r="C448" s="13">
        <v>180000</v>
      </c>
      <c r="D448" s="13">
        <v>20</v>
      </c>
      <c r="E448" s="13">
        <v>1</v>
      </c>
      <c r="F448" s="13"/>
      <c r="G448" s="13"/>
      <c r="H448" s="13"/>
      <c r="I448" s="13"/>
      <c r="J448" s="13"/>
      <c r="K448" s="13"/>
      <c r="L448" s="13"/>
      <c r="M448" s="13"/>
      <c r="N448" s="13">
        <v>1</v>
      </c>
      <c r="O448" s="13">
        <v>180000</v>
      </c>
      <c r="P448" s="13">
        <v>20</v>
      </c>
      <c r="Q448" s="13">
        <v>1</v>
      </c>
    </row>
    <row r="449" spans="1:17" x14ac:dyDescent="0.35">
      <c r="A449" s="12">
        <v>20</v>
      </c>
      <c r="B449" s="13">
        <v>1</v>
      </c>
      <c r="C449" s="13">
        <v>180000</v>
      </c>
      <c r="D449" s="13">
        <v>20</v>
      </c>
      <c r="E449" s="13">
        <v>1</v>
      </c>
      <c r="F449" s="13"/>
      <c r="G449" s="13"/>
      <c r="H449" s="13"/>
      <c r="I449" s="13"/>
      <c r="J449" s="13"/>
      <c r="K449" s="13"/>
      <c r="L449" s="13"/>
      <c r="M449" s="13"/>
      <c r="N449" s="13">
        <v>1</v>
      </c>
      <c r="O449" s="13">
        <v>180000</v>
      </c>
      <c r="P449" s="13">
        <v>20</v>
      </c>
      <c r="Q449" s="13">
        <v>1</v>
      </c>
    </row>
    <row r="450" spans="1:17" x14ac:dyDescent="0.35">
      <c r="A450" s="11" t="s">
        <v>3695</v>
      </c>
      <c r="B450" s="13"/>
      <c r="C450" s="13"/>
      <c r="D450" s="13"/>
      <c r="E450" s="13"/>
      <c r="F450" s="13"/>
      <c r="G450" s="13"/>
      <c r="H450" s="13"/>
      <c r="I450" s="13"/>
      <c r="J450" s="13">
        <v>1</v>
      </c>
      <c r="K450" s="13">
        <v>5000</v>
      </c>
      <c r="L450" s="13">
        <v>5526</v>
      </c>
      <c r="M450" s="13">
        <v>136</v>
      </c>
      <c r="N450" s="13">
        <v>1</v>
      </c>
      <c r="O450" s="13">
        <v>5000</v>
      </c>
      <c r="P450" s="13">
        <v>5526</v>
      </c>
      <c r="Q450" s="13">
        <v>136</v>
      </c>
    </row>
    <row r="451" spans="1:17" x14ac:dyDescent="0.35">
      <c r="A451" s="12">
        <v>40.630000000000003</v>
      </c>
      <c r="B451" s="13"/>
      <c r="C451" s="13"/>
      <c r="D451" s="13"/>
      <c r="E451" s="13"/>
      <c r="F451" s="13"/>
      <c r="G451" s="13"/>
      <c r="H451" s="13"/>
      <c r="I451" s="13"/>
      <c r="J451" s="13">
        <v>1</v>
      </c>
      <c r="K451" s="13">
        <v>5000</v>
      </c>
      <c r="L451" s="13">
        <v>5526</v>
      </c>
      <c r="M451" s="13">
        <v>136</v>
      </c>
      <c r="N451" s="13">
        <v>1</v>
      </c>
      <c r="O451" s="13">
        <v>5000</v>
      </c>
      <c r="P451" s="13">
        <v>5526</v>
      </c>
      <c r="Q451" s="13">
        <v>136</v>
      </c>
    </row>
    <row r="452" spans="1:17" x14ac:dyDescent="0.35">
      <c r="A452" s="11" t="s">
        <v>3716</v>
      </c>
      <c r="B452" s="13"/>
      <c r="C452" s="13"/>
      <c r="D452" s="13"/>
      <c r="E452" s="13"/>
      <c r="F452" s="13"/>
      <c r="G452" s="13"/>
      <c r="H452" s="13"/>
      <c r="I452" s="13"/>
      <c r="J452" s="13">
        <v>1</v>
      </c>
      <c r="K452" s="13">
        <v>200</v>
      </c>
      <c r="L452" s="13">
        <v>420</v>
      </c>
      <c r="M452" s="13">
        <v>4</v>
      </c>
      <c r="N452" s="13">
        <v>1</v>
      </c>
      <c r="O452" s="13">
        <v>200</v>
      </c>
      <c r="P452" s="13">
        <v>420</v>
      </c>
      <c r="Q452" s="13">
        <v>4</v>
      </c>
    </row>
    <row r="453" spans="1:17" x14ac:dyDescent="0.35">
      <c r="A453" s="12">
        <v>105</v>
      </c>
      <c r="B453" s="13"/>
      <c r="C453" s="13"/>
      <c r="D453" s="13"/>
      <c r="E453" s="13"/>
      <c r="F453" s="13"/>
      <c r="G453" s="13"/>
      <c r="H453" s="13"/>
      <c r="I453" s="13"/>
      <c r="J453" s="13">
        <v>1</v>
      </c>
      <c r="K453" s="13">
        <v>200</v>
      </c>
      <c r="L453" s="13">
        <v>420</v>
      </c>
      <c r="M453" s="13">
        <v>4</v>
      </c>
      <c r="N453" s="13">
        <v>1</v>
      </c>
      <c r="O453" s="13">
        <v>200</v>
      </c>
      <c r="P453" s="13">
        <v>420</v>
      </c>
      <c r="Q453" s="13">
        <v>4</v>
      </c>
    </row>
    <row r="454" spans="1:17" x14ac:dyDescent="0.35">
      <c r="A454" s="11" t="s">
        <v>3270</v>
      </c>
      <c r="B454" s="13"/>
      <c r="C454" s="13"/>
      <c r="D454" s="13"/>
      <c r="E454" s="13"/>
      <c r="F454" s="13"/>
      <c r="G454" s="13"/>
      <c r="H454" s="13"/>
      <c r="I454" s="13"/>
      <c r="J454" s="13">
        <v>1</v>
      </c>
      <c r="K454" s="13">
        <v>1800</v>
      </c>
      <c r="L454" s="13">
        <v>1830</v>
      </c>
      <c r="M454" s="13">
        <v>30</v>
      </c>
      <c r="N454" s="13">
        <v>1</v>
      </c>
      <c r="O454" s="13">
        <v>1800</v>
      </c>
      <c r="P454" s="13">
        <v>1830</v>
      </c>
      <c r="Q454" s="13">
        <v>30</v>
      </c>
    </row>
    <row r="455" spans="1:17" x14ac:dyDescent="0.35">
      <c r="A455" s="12">
        <v>61</v>
      </c>
      <c r="B455" s="13"/>
      <c r="C455" s="13"/>
      <c r="D455" s="13"/>
      <c r="E455" s="13"/>
      <c r="F455" s="13"/>
      <c r="G455" s="13"/>
      <c r="H455" s="13"/>
      <c r="I455" s="13"/>
      <c r="J455" s="13">
        <v>1</v>
      </c>
      <c r="K455" s="13">
        <v>1800</v>
      </c>
      <c r="L455" s="13">
        <v>1830</v>
      </c>
      <c r="M455" s="13">
        <v>30</v>
      </c>
      <c r="N455" s="13">
        <v>1</v>
      </c>
      <c r="O455" s="13">
        <v>1800</v>
      </c>
      <c r="P455" s="13">
        <v>1830</v>
      </c>
      <c r="Q455" s="13">
        <v>30</v>
      </c>
    </row>
    <row r="456" spans="1:17" x14ac:dyDescent="0.35">
      <c r="A456" s="11" t="s">
        <v>531</v>
      </c>
      <c r="B456" s="13"/>
      <c r="C456" s="13"/>
      <c r="D456" s="13"/>
      <c r="E456" s="13"/>
      <c r="F456" s="13"/>
      <c r="G456" s="13"/>
      <c r="H456" s="13"/>
      <c r="I456" s="13"/>
      <c r="J456" s="13">
        <v>1</v>
      </c>
      <c r="K456" s="13">
        <v>3405</v>
      </c>
      <c r="L456" s="13">
        <v>3670</v>
      </c>
      <c r="M456" s="13">
        <v>29</v>
      </c>
      <c r="N456" s="13">
        <v>1</v>
      </c>
      <c r="O456" s="13">
        <v>3405</v>
      </c>
      <c r="P456" s="13">
        <v>3670</v>
      </c>
      <c r="Q456" s="13">
        <v>29</v>
      </c>
    </row>
    <row r="457" spans="1:17" x14ac:dyDescent="0.35">
      <c r="A457" s="12">
        <v>126.55</v>
      </c>
      <c r="B457" s="13"/>
      <c r="C457" s="13"/>
      <c r="D457" s="13"/>
      <c r="E457" s="13"/>
      <c r="F457" s="13"/>
      <c r="G457" s="13"/>
      <c r="H457" s="13"/>
      <c r="I457" s="13"/>
      <c r="J457" s="13">
        <v>1</v>
      </c>
      <c r="K457" s="13">
        <v>3405</v>
      </c>
      <c r="L457" s="13">
        <v>3670</v>
      </c>
      <c r="M457" s="13">
        <v>29</v>
      </c>
      <c r="N457" s="13">
        <v>1</v>
      </c>
      <c r="O457" s="13">
        <v>3405</v>
      </c>
      <c r="P457" s="13">
        <v>3670</v>
      </c>
      <c r="Q457" s="13">
        <v>29</v>
      </c>
    </row>
    <row r="458" spans="1:17" x14ac:dyDescent="0.35">
      <c r="A458" s="11" t="s">
        <v>3332</v>
      </c>
      <c r="B458" s="13"/>
      <c r="C458" s="13"/>
      <c r="D458" s="13"/>
      <c r="E458" s="13"/>
      <c r="F458" s="13"/>
      <c r="G458" s="13"/>
      <c r="H458" s="13"/>
      <c r="I458" s="13"/>
      <c r="J458" s="13">
        <v>1</v>
      </c>
      <c r="K458" s="13">
        <v>6000</v>
      </c>
      <c r="L458" s="13">
        <v>6000</v>
      </c>
      <c r="M458" s="13">
        <v>83</v>
      </c>
      <c r="N458" s="13">
        <v>1</v>
      </c>
      <c r="O458" s="13">
        <v>6000</v>
      </c>
      <c r="P458" s="13">
        <v>6000</v>
      </c>
      <c r="Q458" s="13">
        <v>83</v>
      </c>
    </row>
    <row r="459" spans="1:17" x14ac:dyDescent="0.35">
      <c r="A459" s="12">
        <v>72.290000000000006</v>
      </c>
      <c r="B459" s="13"/>
      <c r="C459" s="13"/>
      <c r="D459" s="13"/>
      <c r="E459" s="13"/>
      <c r="F459" s="13"/>
      <c r="G459" s="13"/>
      <c r="H459" s="13"/>
      <c r="I459" s="13"/>
      <c r="J459" s="13">
        <v>1</v>
      </c>
      <c r="K459" s="13">
        <v>6000</v>
      </c>
      <c r="L459" s="13">
        <v>6000</v>
      </c>
      <c r="M459" s="13">
        <v>83</v>
      </c>
      <c r="N459" s="13">
        <v>1</v>
      </c>
      <c r="O459" s="13">
        <v>6000</v>
      </c>
      <c r="P459" s="13">
        <v>6000</v>
      </c>
      <c r="Q459" s="13">
        <v>83</v>
      </c>
    </row>
    <row r="460" spans="1:17" x14ac:dyDescent="0.35">
      <c r="A460" s="11" t="s">
        <v>3381</v>
      </c>
      <c r="B460" s="13"/>
      <c r="C460" s="13"/>
      <c r="D460" s="13"/>
      <c r="E460" s="13"/>
      <c r="F460" s="13"/>
      <c r="G460" s="13"/>
      <c r="H460" s="13"/>
      <c r="I460" s="13"/>
      <c r="J460" s="13">
        <v>1</v>
      </c>
      <c r="K460" s="13">
        <v>3500</v>
      </c>
      <c r="L460" s="13">
        <v>3526</v>
      </c>
      <c r="M460" s="13">
        <v>46</v>
      </c>
      <c r="N460" s="13">
        <v>1</v>
      </c>
      <c r="O460" s="13">
        <v>3500</v>
      </c>
      <c r="P460" s="13">
        <v>3526</v>
      </c>
      <c r="Q460" s="13">
        <v>46</v>
      </c>
    </row>
    <row r="461" spans="1:17" x14ac:dyDescent="0.35">
      <c r="A461" s="12">
        <v>76.650000000000006</v>
      </c>
      <c r="B461" s="13"/>
      <c r="C461" s="13"/>
      <c r="D461" s="13"/>
      <c r="E461" s="13"/>
      <c r="F461" s="13"/>
      <c r="G461" s="13"/>
      <c r="H461" s="13"/>
      <c r="I461" s="13"/>
      <c r="J461" s="13">
        <v>1</v>
      </c>
      <c r="K461" s="13">
        <v>3500</v>
      </c>
      <c r="L461" s="13">
        <v>3526</v>
      </c>
      <c r="M461" s="13">
        <v>46</v>
      </c>
      <c r="N461" s="13">
        <v>1</v>
      </c>
      <c r="O461" s="13">
        <v>3500</v>
      </c>
      <c r="P461" s="13">
        <v>3526</v>
      </c>
      <c r="Q461" s="13">
        <v>46</v>
      </c>
    </row>
    <row r="462" spans="1:17" x14ac:dyDescent="0.35">
      <c r="A462" s="11" t="s">
        <v>3168</v>
      </c>
      <c r="B462" s="13"/>
      <c r="C462" s="13"/>
      <c r="D462" s="13"/>
      <c r="E462" s="13"/>
      <c r="F462" s="13"/>
      <c r="G462" s="13"/>
      <c r="H462" s="13"/>
      <c r="I462" s="13"/>
      <c r="J462" s="13">
        <v>1</v>
      </c>
      <c r="K462" s="13">
        <v>2500</v>
      </c>
      <c r="L462" s="13">
        <v>3105</v>
      </c>
      <c r="M462" s="13">
        <v>61</v>
      </c>
      <c r="N462" s="13">
        <v>1</v>
      </c>
      <c r="O462" s="13">
        <v>2500</v>
      </c>
      <c r="P462" s="13">
        <v>3105</v>
      </c>
      <c r="Q462" s="13">
        <v>61</v>
      </c>
    </row>
    <row r="463" spans="1:17" x14ac:dyDescent="0.35">
      <c r="A463" s="12">
        <v>50.9</v>
      </c>
      <c r="B463" s="13"/>
      <c r="C463" s="13"/>
      <c r="D463" s="13"/>
      <c r="E463" s="13"/>
      <c r="F463" s="13"/>
      <c r="G463" s="13"/>
      <c r="H463" s="13"/>
      <c r="I463" s="13"/>
      <c r="J463" s="13">
        <v>1</v>
      </c>
      <c r="K463" s="13">
        <v>2500</v>
      </c>
      <c r="L463" s="13">
        <v>3105</v>
      </c>
      <c r="M463" s="13">
        <v>61</v>
      </c>
      <c r="N463" s="13">
        <v>1</v>
      </c>
      <c r="O463" s="13">
        <v>2500</v>
      </c>
      <c r="P463" s="13">
        <v>3105</v>
      </c>
      <c r="Q463" s="13">
        <v>61</v>
      </c>
    </row>
    <row r="464" spans="1:17" x14ac:dyDescent="0.35">
      <c r="A464" s="11" t="s">
        <v>3821</v>
      </c>
      <c r="B464" s="13"/>
      <c r="C464" s="13"/>
      <c r="D464" s="13"/>
      <c r="E464" s="13"/>
      <c r="F464" s="13"/>
      <c r="G464" s="13"/>
      <c r="H464" s="13"/>
      <c r="I464" s="13"/>
      <c r="J464" s="13">
        <v>1</v>
      </c>
      <c r="K464" s="13">
        <v>250</v>
      </c>
      <c r="L464" s="13">
        <v>270</v>
      </c>
      <c r="M464" s="13">
        <v>7</v>
      </c>
      <c r="N464" s="13">
        <v>1</v>
      </c>
      <c r="O464" s="13">
        <v>250</v>
      </c>
      <c r="P464" s="13">
        <v>270</v>
      </c>
      <c r="Q464" s="13">
        <v>7</v>
      </c>
    </row>
    <row r="465" spans="1:17" x14ac:dyDescent="0.35">
      <c r="A465" s="12">
        <v>38.57</v>
      </c>
      <c r="B465" s="13"/>
      <c r="C465" s="13"/>
      <c r="D465" s="13"/>
      <c r="E465" s="13"/>
      <c r="F465" s="13"/>
      <c r="G465" s="13"/>
      <c r="H465" s="13"/>
      <c r="I465" s="13"/>
      <c r="J465" s="13">
        <v>1</v>
      </c>
      <c r="K465" s="13">
        <v>250</v>
      </c>
      <c r="L465" s="13">
        <v>270</v>
      </c>
      <c r="M465" s="13">
        <v>7</v>
      </c>
      <c r="N465" s="13">
        <v>1</v>
      </c>
      <c r="O465" s="13">
        <v>250</v>
      </c>
      <c r="P465" s="13">
        <v>270</v>
      </c>
      <c r="Q465" s="13">
        <v>7</v>
      </c>
    </row>
    <row r="466" spans="1:17" x14ac:dyDescent="0.35">
      <c r="A466" s="11" t="s">
        <v>3744</v>
      </c>
      <c r="B466" s="13">
        <v>1</v>
      </c>
      <c r="C466" s="13">
        <v>2500</v>
      </c>
      <c r="D466" s="13">
        <v>25</v>
      </c>
      <c r="E466" s="13">
        <v>1</v>
      </c>
      <c r="F466" s="13"/>
      <c r="G466" s="13"/>
      <c r="H466" s="13"/>
      <c r="I466" s="13"/>
      <c r="J466" s="13"/>
      <c r="K466" s="13"/>
      <c r="L466" s="13"/>
      <c r="M466" s="13"/>
      <c r="N466" s="13">
        <v>1</v>
      </c>
      <c r="O466" s="13">
        <v>2500</v>
      </c>
      <c r="P466" s="13">
        <v>25</v>
      </c>
      <c r="Q466" s="13">
        <v>1</v>
      </c>
    </row>
    <row r="467" spans="1:17" x14ac:dyDescent="0.35">
      <c r="A467" s="12">
        <v>25</v>
      </c>
      <c r="B467" s="13">
        <v>1</v>
      </c>
      <c r="C467" s="13">
        <v>2500</v>
      </c>
      <c r="D467" s="13">
        <v>25</v>
      </c>
      <c r="E467" s="13">
        <v>1</v>
      </c>
      <c r="F467" s="13"/>
      <c r="G467" s="13"/>
      <c r="H467" s="13"/>
      <c r="I467" s="13"/>
      <c r="J467" s="13"/>
      <c r="K467" s="13"/>
      <c r="L467" s="13"/>
      <c r="M467" s="13"/>
      <c r="N467" s="13">
        <v>1</v>
      </c>
      <c r="O467" s="13">
        <v>2500</v>
      </c>
      <c r="P467" s="13">
        <v>25</v>
      </c>
      <c r="Q467" s="13">
        <v>1</v>
      </c>
    </row>
    <row r="468" spans="1:17" x14ac:dyDescent="0.35">
      <c r="A468" s="11" t="s">
        <v>3427</v>
      </c>
      <c r="B468" s="13"/>
      <c r="C468" s="13"/>
      <c r="D468" s="13"/>
      <c r="E468" s="13"/>
      <c r="F468" s="13"/>
      <c r="G468" s="13"/>
      <c r="H468" s="13"/>
      <c r="I468" s="13"/>
      <c r="J468" s="13">
        <v>1</v>
      </c>
      <c r="K468" s="13">
        <v>2000</v>
      </c>
      <c r="L468" s="13">
        <v>2055</v>
      </c>
      <c r="M468" s="13">
        <v>51</v>
      </c>
      <c r="N468" s="13">
        <v>1</v>
      </c>
      <c r="O468" s="13">
        <v>2000</v>
      </c>
      <c r="P468" s="13">
        <v>2055</v>
      </c>
      <c r="Q468" s="13">
        <v>51</v>
      </c>
    </row>
    <row r="469" spans="1:17" x14ac:dyDescent="0.35">
      <c r="A469" s="12">
        <v>40.29</v>
      </c>
      <c r="B469" s="13"/>
      <c r="C469" s="13"/>
      <c r="D469" s="13"/>
      <c r="E469" s="13"/>
      <c r="F469" s="13"/>
      <c r="G469" s="13"/>
      <c r="H469" s="13"/>
      <c r="I469" s="13"/>
      <c r="J469" s="13">
        <v>1</v>
      </c>
      <c r="K469" s="13">
        <v>2000</v>
      </c>
      <c r="L469" s="13">
        <v>2055</v>
      </c>
      <c r="M469" s="13">
        <v>51</v>
      </c>
      <c r="N469" s="13">
        <v>1</v>
      </c>
      <c r="O469" s="13">
        <v>2000</v>
      </c>
      <c r="P469" s="13">
        <v>2055</v>
      </c>
      <c r="Q469" s="13">
        <v>51</v>
      </c>
    </row>
    <row r="470" spans="1:17" x14ac:dyDescent="0.35">
      <c r="A470" s="11" t="s">
        <v>3605</v>
      </c>
      <c r="B470" s="13"/>
      <c r="C470" s="13"/>
      <c r="D470" s="13"/>
      <c r="E470" s="13"/>
      <c r="F470" s="13"/>
      <c r="G470" s="13"/>
      <c r="H470" s="13"/>
      <c r="I470" s="13"/>
      <c r="J470" s="13">
        <v>1</v>
      </c>
      <c r="K470" s="13">
        <v>3000</v>
      </c>
      <c r="L470" s="13">
        <v>3908</v>
      </c>
      <c r="M470" s="13">
        <v>64</v>
      </c>
      <c r="N470" s="13">
        <v>1</v>
      </c>
      <c r="O470" s="13">
        <v>3000</v>
      </c>
      <c r="P470" s="13">
        <v>3908</v>
      </c>
      <c r="Q470" s="13">
        <v>64</v>
      </c>
    </row>
    <row r="471" spans="1:17" x14ac:dyDescent="0.35">
      <c r="A471" s="12">
        <v>61.06</v>
      </c>
      <c r="B471" s="13"/>
      <c r="C471" s="13"/>
      <c r="D471" s="13"/>
      <c r="E471" s="13"/>
      <c r="F471" s="13"/>
      <c r="G471" s="13"/>
      <c r="H471" s="13"/>
      <c r="I471" s="13"/>
      <c r="J471" s="13">
        <v>1</v>
      </c>
      <c r="K471" s="13">
        <v>3000</v>
      </c>
      <c r="L471" s="13">
        <v>3908</v>
      </c>
      <c r="M471" s="13">
        <v>64</v>
      </c>
      <c r="N471" s="13">
        <v>1</v>
      </c>
      <c r="O471" s="13">
        <v>3000</v>
      </c>
      <c r="P471" s="13">
        <v>3908</v>
      </c>
      <c r="Q471" s="13">
        <v>64</v>
      </c>
    </row>
    <row r="472" spans="1:17" x14ac:dyDescent="0.35">
      <c r="A472" s="11" t="s">
        <v>3464</v>
      </c>
      <c r="B472" s="13"/>
      <c r="C472" s="13"/>
      <c r="D472" s="13"/>
      <c r="E472" s="13"/>
      <c r="F472" s="13"/>
      <c r="G472" s="13"/>
      <c r="H472" s="13"/>
      <c r="I472" s="13"/>
      <c r="J472" s="13">
        <v>1</v>
      </c>
      <c r="K472" s="13">
        <v>2000</v>
      </c>
      <c r="L472" s="13">
        <v>2060</v>
      </c>
      <c r="M472" s="13">
        <v>36</v>
      </c>
      <c r="N472" s="13">
        <v>1</v>
      </c>
      <c r="O472" s="13">
        <v>2000</v>
      </c>
      <c r="P472" s="13">
        <v>2060</v>
      </c>
      <c r="Q472" s="13">
        <v>36</v>
      </c>
    </row>
    <row r="473" spans="1:17" x14ac:dyDescent="0.35">
      <c r="A473" s="12">
        <v>57.22</v>
      </c>
      <c r="B473" s="13"/>
      <c r="C473" s="13"/>
      <c r="D473" s="13"/>
      <c r="E473" s="13"/>
      <c r="F473" s="13"/>
      <c r="G473" s="13"/>
      <c r="H473" s="13"/>
      <c r="I473" s="13"/>
      <c r="J473" s="13">
        <v>1</v>
      </c>
      <c r="K473" s="13">
        <v>2000</v>
      </c>
      <c r="L473" s="13">
        <v>2060</v>
      </c>
      <c r="M473" s="13">
        <v>36</v>
      </c>
      <c r="N473" s="13">
        <v>1</v>
      </c>
      <c r="O473" s="13">
        <v>2000</v>
      </c>
      <c r="P473" s="13">
        <v>2060</v>
      </c>
      <c r="Q473" s="13">
        <v>36</v>
      </c>
    </row>
    <row r="474" spans="1:17" x14ac:dyDescent="0.35">
      <c r="A474" s="11" t="s">
        <v>2973</v>
      </c>
      <c r="B474" s="13"/>
      <c r="C474" s="13"/>
      <c r="D474" s="13"/>
      <c r="E474" s="13"/>
      <c r="F474" s="13"/>
      <c r="G474" s="13"/>
      <c r="H474" s="13"/>
      <c r="I474" s="13"/>
      <c r="J474" s="13">
        <v>1</v>
      </c>
      <c r="K474" s="13">
        <v>5000</v>
      </c>
      <c r="L474" s="13">
        <v>8740</v>
      </c>
      <c r="M474" s="13">
        <v>33</v>
      </c>
      <c r="N474" s="13">
        <v>1</v>
      </c>
      <c r="O474" s="13">
        <v>5000</v>
      </c>
      <c r="P474" s="13">
        <v>8740</v>
      </c>
      <c r="Q474" s="13">
        <v>33</v>
      </c>
    </row>
    <row r="475" spans="1:17" x14ac:dyDescent="0.35">
      <c r="A475" s="12">
        <v>264.85000000000002</v>
      </c>
      <c r="B475" s="13"/>
      <c r="C475" s="13"/>
      <c r="D475" s="13"/>
      <c r="E475" s="13"/>
      <c r="F475" s="13"/>
      <c r="G475" s="13"/>
      <c r="H475" s="13"/>
      <c r="I475" s="13"/>
      <c r="J475" s="13">
        <v>1</v>
      </c>
      <c r="K475" s="13">
        <v>5000</v>
      </c>
      <c r="L475" s="13">
        <v>8740</v>
      </c>
      <c r="M475" s="13">
        <v>33</v>
      </c>
      <c r="N475" s="13">
        <v>1</v>
      </c>
      <c r="O475" s="13">
        <v>5000</v>
      </c>
      <c r="P475" s="13">
        <v>8740</v>
      </c>
      <c r="Q475" s="13">
        <v>33</v>
      </c>
    </row>
    <row r="476" spans="1:17" x14ac:dyDescent="0.35">
      <c r="A476" s="11" t="s">
        <v>3661</v>
      </c>
      <c r="B476" s="13"/>
      <c r="C476" s="13"/>
      <c r="D476" s="13"/>
      <c r="E476" s="13"/>
      <c r="F476" s="13"/>
      <c r="G476" s="13"/>
      <c r="H476" s="13"/>
      <c r="I476" s="13"/>
      <c r="J476" s="13">
        <v>1</v>
      </c>
      <c r="K476" s="13">
        <v>800</v>
      </c>
      <c r="L476" s="13">
        <v>875</v>
      </c>
      <c r="M476" s="13">
        <v>19</v>
      </c>
      <c r="N476" s="13">
        <v>1</v>
      </c>
      <c r="O476" s="13">
        <v>800</v>
      </c>
      <c r="P476" s="13">
        <v>875</v>
      </c>
      <c r="Q476" s="13">
        <v>19</v>
      </c>
    </row>
    <row r="477" spans="1:17" x14ac:dyDescent="0.35">
      <c r="A477" s="12">
        <v>46.05</v>
      </c>
      <c r="B477" s="13"/>
      <c r="C477" s="13"/>
      <c r="D477" s="13"/>
      <c r="E477" s="13"/>
      <c r="F477" s="13"/>
      <c r="G477" s="13"/>
      <c r="H477" s="13"/>
      <c r="I477" s="13"/>
      <c r="J477" s="13">
        <v>1</v>
      </c>
      <c r="K477" s="13">
        <v>800</v>
      </c>
      <c r="L477" s="13">
        <v>875</v>
      </c>
      <c r="M477" s="13">
        <v>19</v>
      </c>
      <c r="N477" s="13">
        <v>1</v>
      </c>
      <c r="O477" s="13">
        <v>800</v>
      </c>
      <c r="P477" s="13">
        <v>875</v>
      </c>
      <c r="Q477" s="13">
        <v>19</v>
      </c>
    </row>
    <row r="478" spans="1:17" x14ac:dyDescent="0.35">
      <c r="A478" s="11" t="s">
        <v>3178</v>
      </c>
      <c r="B478" s="13"/>
      <c r="C478" s="13"/>
      <c r="D478" s="13"/>
      <c r="E478" s="13"/>
      <c r="F478" s="13"/>
      <c r="G478" s="13"/>
      <c r="H478" s="13"/>
      <c r="I478" s="13"/>
      <c r="J478" s="13">
        <v>1</v>
      </c>
      <c r="K478" s="13">
        <v>1500</v>
      </c>
      <c r="L478" s="13">
        <v>2576</v>
      </c>
      <c r="M478" s="13">
        <v>78</v>
      </c>
      <c r="N478" s="13">
        <v>1</v>
      </c>
      <c r="O478" s="13">
        <v>1500</v>
      </c>
      <c r="P478" s="13">
        <v>2576</v>
      </c>
      <c r="Q478" s="13">
        <v>78</v>
      </c>
    </row>
    <row r="479" spans="1:17" x14ac:dyDescent="0.35">
      <c r="A479" s="12">
        <v>33.03</v>
      </c>
      <c r="B479" s="13"/>
      <c r="C479" s="13"/>
      <c r="D479" s="13"/>
      <c r="E479" s="13"/>
      <c r="F479" s="13"/>
      <c r="G479" s="13"/>
      <c r="H479" s="13"/>
      <c r="I479" s="13"/>
      <c r="J479" s="13">
        <v>1</v>
      </c>
      <c r="K479" s="13">
        <v>1500</v>
      </c>
      <c r="L479" s="13">
        <v>2576</v>
      </c>
      <c r="M479" s="13">
        <v>78</v>
      </c>
      <c r="N479" s="13">
        <v>1</v>
      </c>
      <c r="O479" s="13">
        <v>1500</v>
      </c>
      <c r="P479" s="13">
        <v>2576</v>
      </c>
      <c r="Q479" s="13">
        <v>78</v>
      </c>
    </row>
    <row r="480" spans="1:17" x14ac:dyDescent="0.35">
      <c r="A480" s="11" t="s">
        <v>3458</v>
      </c>
      <c r="B480" s="13"/>
      <c r="C480" s="13"/>
      <c r="D480" s="13"/>
      <c r="E480" s="13"/>
      <c r="F480" s="13"/>
      <c r="G480" s="13"/>
      <c r="H480" s="13"/>
      <c r="I480" s="13"/>
      <c r="J480" s="13">
        <v>1</v>
      </c>
      <c r="K480" s="13">
        <v>500</v>
      </c>
      <c r="L480" s="13">
        <v>631</v>
      </c>
      <c r="M480" s="13">
        <v>36</v>
      </c>
      <c r="N480" s="13">
        <v>1</v>
      </c>
      <c r="O480" s="13">
        <v>500</v>
      </c>
      <c r="P480" s="13">
        <v>631</v>
      </c>
      <c r="Q480" s="13">
        <v>36</v>
      </c>
    </row>
    <row r="481" spans="1:17" x14ac:dyDescent="0.35">
      <c r="A481" s="12">
        <v>17.53</v>
      </c>
      <c r="B481" s="13"/>
      <c r="C481" s="13"/>
      <c r="D481" s="13"/>
      <c r="E481" s="13"/>
      <c r="F481" s="13"/>
      <c r="G481" s="13"/>
      <c r="H481" s="13"/>
      <c r="I481" s="13"/>
      <c r="J481" s="13">
        <v>1</v>
      </c>
      <c r="K481" s="13">
        <v>500</v>
      </c>
      <c r="L481" s="13">
        <v>631</v>
      </c>
      <c r="M481" s="13">
        <v>36</v>
      </c>
      <c r="N481" s="13">
        <v>1</v>
      </c>
      <c r="O481" s="13">
        <v>500</v>
      </c>
      <c r="P481" s="13">
        <v>631</v>
      </c>
      <c r="Q481" s="13">
        <v>36</v>
      </c>
    </row>
    <row r="482" spans="1:17" x14ac:dyDescent="0.35">
      <c r="A482" s="11" t="s">
        <v>3471</v>
      </c>
      <c r="B482" s="13"/>
      <c r="C482" s="13"/>
      <c r="D482" s="13"/>
      <c r="E482" s="13"/>
      <c r="F482" s="13"/>
      <c r="G482" s="13"/>
      <c r="H482" s="13"/>
      <c r="I482" s="13"/>
      <c r="J482" s="13">
        <v>1</v>
      </c>
      <c r="K482" s="13">
        <v>2000</v>
      </c>
      <c r="L482" s="13">
        <v>2041</v>
      </c>
      <c r="M482" s="13">
        <v>23</v>
      </c>
      <c r="N482" s="13">
        <v>1</v>
      </c>
      <c r="O482" s="13">
        <v>2000</v>
      </c>
      <c r="P482" s="13">
        <v>2041</v>
      </c>
      <c r="Q482" s="13">
        <v>23</v>
      </c>
    </row>
    <row r="483" spans="1:17" x14ac:dyDescent="0.35">
      <c r="A483" s="12">
        <v>88.74</v>
      </c>
      <c r="B483" s="13"/>
      <c r="C483" s="13"/>
      <c r="D483" s="13"/>
      <c r="E483" s="13"/>
      <c r="F483" s="13"/>
      <c r="G483" s="13"/>
      <c r="H483" s="13"/>
      <c r="I483" s="13"/>
      <c r="J483" s="13">
        <v>1</v>
      </c>
      <c r="K483" s="13">
        <v>2000</v>
      </c>
      <c r="L483" s="13">
        <v>2041</v>
      </c>
      <c r="M483" s="13">
        <v>23</v>
      </c>
      <c r="N483" s="13">
        <v>1</v>
      </c>
      <c r="O483" s="13">
        <v>2000</v>
      </c>
      <c r="P483" s="13">
        <v>2041</v>
      </c>
      <c r="Q483" s="13">
        <v>23</v>
      </c>
    </row>
    <row r="484" spans="1:17" x14ac:dyDescent="0.35">
      <c r="A484" s="11" t="s">
        <v>521</v>
      </c>
      <c r="B484" s="13"/>
      <c r="C484" s="13"/>
      <c r="D484" s="13"/>
      <c r="E484" s="13"/>
      <c r="F484" s="13"/>
      <c r="G484" s="13"/>
      <c r="H484" s="13"/>
      <c r="I484" s="13"/>
      <c r="J484" s="13">
        <v>1</v>
      </c>
      <c r="K484" s="13">
        <v>5000</v>
      </c>
      <c r="L484" s="13">
        <v>5105</v>
      </c>
      <c r="M484" s="13">
        <v>34</v>
      </c>
      <c r="N484" s="13">
        <v>1</v>
      </c>
      <c r="O484" s="13">
        <v>5000</v>
      </c>
      <c r="P484" s="13">
        <v>5105</v>
      </c>
      <c r="Q484" s="13">
        <v>34</v>
      </c>
    </row>
    <row r="485" spans="1:17" x14ac:dyDescent="0.35">
      <c r="A485" s="12">
        <v>150.15</v>
      </c>
      <c r="B485" s="13"/>
      <c r="C485" s="13"/>
      <c r="D485" s="13"/>
      <c r="E485" s="13"/>
      <c r="F485" s="13"/>
      <c r="G485" s="13"/>
      <c r="H485" s="13"/>
      <c r="I485" s="13"/>
      <c r="J485" s="13">
        <v>1</v>
      </c>
      <c r="K485" s="13">
        <v>5000</v>
      </c>
      <c r="L485" s="13">
        <v>5105</v>
      </c>
      <c r="M485" s="13">
        <v>34</v>
      </c>
      <c r="N485" s="13">
        <v>1</v>
      </c>
      <c r="O485" s="13">
        <v>5000</v>
      </c>
      <c r="P485" s="13">
        <v>5105</v>
      </c>
      <c r="Q485" s="13">
        <v>34</v>
      </c>
    </row>
    <row r="486" spans="1:17" x14ac:dyDescent="0.35">
      <c r="A486" s="11" t="s">
        <v>3526</v>
      </c>
      <c r="B486" s="13"/>
      <c r="C486" s="13"/>
      <c r="D486" s="13"/>
      <c r="E486" s="13"/>
      <c r="F486" s="13"/>
      <c r="G486" s="13"/>
      <c r="H486" s="13"/>
      <c r="I486" s="13"/>
      <c r="J486" s="13">
        <v>1</v>
      </c>
      <c r="K486" s="13">
        <v>6000</v>
      </c>
      <c r="L486" s="13">
        <v>7015</v>
      </c>
      <c r="M486" s="13">
        <v>86</v>
      </c>
      <c r="N486" s="13">
        <v>1</v>
      </c>
      <c r="O486" s="13">
        <v>6000</v>
      </c>
      <c r="P486" s="13">
        <v>7015</v>
      </c>
      <c r="Q486" s="13">
        <v>86</v>
      </c>
    </row>
    <row r="487" spans="1:17" x14ac:dyDescent="0.35">
      <c r="A487" s="12">
        <v>81.569999999999993</v>
      </c>
      <c r="B487" s="13"/>
      <c r="C487" s="13"/>
      <c r="D487" s="13"/>
      <c r="E487" s="13"/>
      <c r="F487" s="13"/>
      <c r="G487" s="13"/>
      <c r="H487" s="13"/>
      <c r="I487" s="13"/>
      <c r="J487" s="13">
        <v>1</v>
      </c>
      <c r="K487" s="13">
        <v>6000</v>
      </c>
      <c r="L487" s="13">
        <v>7015</v>
      </c>
      <c r="M487" s="13">
        <v>86</v>
      </c>
      <c r="N487" s="13">
        <v>1</v>
      </c>
      <c r="O487" s="13">
        <v>6000</v>
      </c>
      <c r="P487" s="13">
        <v>7015</v>
      </c>
      <c r="Q487" s="13">
        <v>86</v>
      </c>
    </row>
    <row r="488" spans="1:17" x14ac:dyDescent="0.35">
      <c r="A488" s="11" t="s">
        <v>3337</v>
      </c>
      <c r="B488" s="13"/>
      <c r="C488" s="13"/>
      <c r="D488" s="13"/>
      <c r="E488" s="13"/>
      <c r="F488" s="13"/>
      <c r="G488" s="13"/>
      <c r="H488" s="13"/>
      <c r="I488" s="13"/>
      <c r="J488" s="13">
        <v>1</v>
      </c>
      <c r="K488" s="13">
        <v>2500</v>
      </c>
      <c r="L488" s="13">
        <v>2755</v>
      </c>
      <c r="M488" s="13">
        <v>34</v>
      </c>
      <c r="N488" s="13">
        <v>1</v>
      </c>
      <c r="O488" s="13">
        <v>2500</v>
      </c>
      <c r="P488" s="13">
        <v>2755</v>
      </c>
      <c r="Q488" s="13">
        <v>34</v>
      </c>
    </row>
    <row r="489" spans="1:17" x14ac:dyDescent="0.35">
      <c r="A489" s="12">
        <v>81.03</v>
      </c>
      <c r="B489" s="13"/>
      <c r="C489" s="13"/>
      <c r="D489" s="13"/>
      <c r="E489" s="13"/>
      <c r="F489" s="13"/>
      <c r="G489" s="13"/>
      <c r="H489" s="13"/>
      <c r="I489" s="13"/>
      <c r="J489" s="13">
        <v>1</v>
      </c>
      <c r="K489" s="13">
        <v>2500</v>
      </c>
      <c r="L489" s="13">
        <v>2755</v>
      </c>
      <c r="M489" s="13">
        <v>34</v>
      </c>
      <c r="N489" s="13">
        <v>1</v>
      </c>
      <c r="O489" s="13">
        <v>2500</v>
      </c>
      <c r="P489" s="13">
        <v>2755</v>
      </c>
      <c r="Q489" s="13">
        <v>34</v>
      </c>
    </row>
    <row r="490" spans="1:17" x14ac:dyDescent="0.35">
      <c r="A490" s="11" t="s">
        <v>3737</v>
      </c>
      <c r="B490" s="13">
        <v>1</v>
      </c>
      <c r="C490" s="13">
        <v>2000</v>
      </c>
      <c r="D490" s="13">
        <v>358</v>
      </c>
      <c r="E490" s="13">
        <v>14</v>
      </c>
      <c r="F490" s="13"/>
      <c r="G490" s="13"/>
      <c r="H490" s="13"/>
      <c r="I490" s="13"/>
      <c r="J490" s="13"/>
      <c r="K490" s="13"/>
      <c r="L490" s="13"/>
      <c r="M490" s="13"/>
      <c r="N490" s="13">
        <v>1</v>
      </c>
      <c r="O490" s="13">
        <v>2000</v>
      </c>
      <c r="P490" s="13">
        <v>358</v>
      </c>
      <c r="Q490" s="13">
        <v>14</v>
      </c>
    </row>
    <row r="491" spans="1:17" x14ac:dyDescent="0.35">
      <c r="A491" s="12">
        <v>25.57</v>
      </c>
      <c r="B491" s="13">
        <v>1</v>
      </c>
      <c r="C491" s="13">
        <v>2000</v>
      </c>
      <c r="D491" s="13">
        <v>358</v>
      </c>
      <c r="E491" s="13">
        <v>14</v>
      </c>
      <c r="F491" s="13"/>
      <c r="G491" s="13"/>
      <c r="H491" s="13"/>
      <c r="I491" s="13"/>
      <c r="J491" s="13"/>
      <c r="K491" s="13"/>
      <c r="L491" s="13"/>
      <c r="M491" s="13"/>
      <c r="N491" s="13">
        <v>1</v>
      </c>
      <c r="O491" s="13">
        <v>2000</v>
      </c>
      <c r="P491" s="13">
        <v>358</v>
      </c>
      <c r="Q491" s="13">
        <v>14</v>
      </c>
    </row>
    <row r="492" spans="1:17" x14ac:dyDescent="0.35">
      <c r="A492" s="11" t="s">
        <v>4102</v>
      </c>
      <c r="B492" s="13">
        <v>1</v>
      </c>
      <c r="C492" s="13">
        <v>5000</v>
      </c>
      <c r="D492" s="13">
        <v>3530</v>
      </c>
      <c r="E492" s="13">
        <v>33</v>
      </c>
      <c r="F492" s="13"/>
      <c r="G492" s="13"/>
      <c r="H492" s="13"/>
      <c r="I492" s="13"/>
      <c r="J492" s="13"/>
      <c r="K492" s="13"/>
      <c r="L492" s="13"/>
      <c r="M492" s="13"/>
      <c r="N492" s="13">
        <v>1</v>
      </c>
      <c r="O492" s="13">
        <v>5000</v>
      </c>
      <c r="P492" s="13">
        <v>3530</v>
      </c>
      <c r="Q492" s="13">
        <v>33</v>
      </c>
    </row>
    <row r="493" spans="1:17" x14ac:dyDescent="0.35">
      <c r="A493" s="12">
        <v>106.97</v>
      </c>
      <c r="B493" s="13">
        <v>1</v>
      </c>
      <c r="C493" s="13">
        <v>5000</v>
      </c>
      <c r="D493" s="13">
        <v>3530</v>
      </c>
      <c r="E493" s="13">
        <v>33</v>
      </c>
      <c r="F493" s="13"/>
      <c r="G493" s="13"/>
      <c r="H493" s="13"/>
      <c r="I493" s="13"/>
      <c r="J493" s="13"/>
      <c r="K493" s="13"/>
      <c r="L493" s="13"/>
      <c r="M493" s="13"/>
      <c r="N493" s="13">
        <v>1</v>
      </c>
      <c r="O493" s="13">
        <v>5000</v>
      </c>
      <c r="P493" s="13">
        <v>3530</v>
      </c>
      <c r="Q493" s="13">
        <v>33</v>
      </c>
    </row>
    <row r="494" spans="1:17" x14ac:dyDescent="0.35">
      <c r="A494" s="11" t="s">
        <v>3823</v>
      </c>
      <c r="B494" s="13"/>
      <c r="C494" s="13"/>
      <c r="D494" s="13"/>
      <c r="E494" s="13"/>
      <c r="F494" s="13"/>
      <c r="G494" s="13"/>
      <c r="H494" s="13"/>
      <c r="I494" s="13"/>
      <c r="J494" s="13">
        <v>1</v>
      </c>
      <c r="K494" s="13">
        <v>600</v>
      </c>
      <c r="L494" s="13">
        <v>715</v>
      </c>
      <c r="M494" s="13">
        <v>26</v>
      </c>
      <c r="N494" s="13">
        <v>1</v>
      </c>
      <c r="O494" s="13">
        <v>600</v>
      </c>
      <c r="P494" s="13">
        <v>715</v>
      </c>
      <c r="Q494" s="13">
        <v>26</v>
      </c>
    </row>
    <row r="495" spans="1:17" x14ac:dyDescent="0.35">
      <c r="A495" s="12">
        <v>27.5</v>
      </c>
      <c r="B495" s="13"/>
      <c r="C495" s="13"/>
      <c r="D495" s="13"/>
      <c r="E495" s="13"/>
      <c r="F495" s="13"/>
      <c r="G495" s="13"/>
      <c r="H495" s="13"/>
      <c r="I495" s="13"/>
      <c r="J495" s="13">
        <v>1</v>
      </c>
      <c r="K495" s="13">
        <v>600</v>
      </c>
      <c r="L495" s="13">
        <v>715</v>
      </c>
      <c r="M495" s="13">
        <v>26</v>
      </c>
      <c r="N495" s="13">
        <v>1</v>
      </c>
      <c r="O495" s="13">
        <v>600</v>
      </c>
      <c r="P495" s="13">
        <v>715</v>
      </c>
      <c r="Q495" s="13">
        <v>26</v>
      </c>
    </row>
    <row r="496" spans="1:17" x14ac:dyDescent="0.35">
      <c r="A496" s="11" t="s">
        <v>3898</v>
      </c>
      <c r="B496" s="13">
        <v>1</v>
      </c>
      <c r="C496" s="13">
        <v>3000</v>
      </c>
      <c r="D496" s="13">
        <v>25</v>
      </c>
      <c r="E496" s="13">
        <v>1</v>
      </c>
      <c r="F496" s="13"/>
      <c r="G496" s="13"/>
      <c r="H496" s="13"/>
      <c r="I496" s="13"/>
      <c r="J496" s="13"/>
      <c r="K496" s="13"/>
      <c r="L496" s="13"/>
      <c r="M496" s="13"/>
      <c r="N496" s="13">
        <v>1</v>
      </c>
      <c r="O496" s="13">
        <v>3000</v>
      </c>
      <c r="P496" s="13">
        <v>25</v>
      </c>
      <c r="Q496" s="13">
        <v>1</v>
      </c>
    </row>
    <row r="497" spans="1:17" x14ac:dyDescent="0.35">
      <c r="A497" s="12">
        <v>25</v>
      </c>
      <c r="B497" s="13">
        <v>1</v>
      </c>
      <c r="C497" s="13">
        <v>3000</v>
      </c>
      <c r="D497" s="13">
        <v>25</v>
      </c>
      <c r="E497" s="13">
        <v>1</v>
      </c>
      <c r="F497" s="13"/>
      <c r="G497" s="13"/>
      <c r="H497" s="13"/>
      <c r="I497" s="13"/>
      <c r="J497" s="13"/>
      <c r="K497" s="13"/>
      <c r="L497" s="13"/>
      <c r="M497" s="13"/>
      <c r="N497" s="13">
        <v>1</v>
      </c>
      <c r="O497" s="13">
        <v>3000</v>
      </c>
      <c r="P497" s="13">
        <v>25</v>
      </c>
      <c r="Q497" s="13">
        <v>1</v>
      </c>
    </row>
    <row r="498" spans="1:17" x14ac:dyDescent="0.35">
      <c r="A498" s="11" t="s">
        <v>3684</v>
      </c>
      <c r="B498" s="13"/>
      <c r="C498" s="13"/>
      <c r="D498" s="13"/>
      <c r="E498" s="13"/>
      <c r="F498" s="13"/>
      <c r="G498" s="13"/>
      <c r="H498" s="13"/>
      <c r="I498" s="13"/>
      <c r="J498" s="13">
        <v>1</v>
      </c>
      <c r="K498" s="13">
        <v>5000</v>
      </c>
      <c r="L498" s="13">
        <v>5012.25</v>
      </c>
      <c r="M498" s="13">
        <v>25</v>
      </c>
      <c r="N498" s="13">
        <v>1</v>
      </c>
      <c r="O498" s="13">
        <v>5000</v>
      </c>
      <c r="P498" s="13">
        <v>5012.25</v>
      </c>
      <c r="Q498" s="13">
        <v>25</v>
      </c>
    </row>
    <row r="499" spans="1:17" x14ac:dyDescent="0.35">
      <c r="A499" s="12">
        <v>200.49</v>
      </c>
      <c r="B499" s="13"/>
      <c r="C499" s="13"/>
      <c r="D499" s="13"/>
      <c r="E499" s="13"/>
      <c r="F499" s="13"/>
      <c r="G499" s="13"/>
      <c r="H499" s="13"/>
      <c r="I499" s="13"/>
      <c r="J499" s="13">
        <v>1</v>
      </c>
      <c r="K499" s="13">
        <v>5000</v>
      </c>
      <c r="L499" s="13">
        <v>5012.25</v>
      </c>
      <c r="M499" s="13">
        <v>25</v>
      </c>
      <c r="N499" s="13">
        <v>1</v>
      </c>
      <c r="O499" s="13">
        <v>5000</v>
      </c>
      <c r="P499" s="13">
        <v>5012.25</v>
      </c>
      <c r="Q499" s="13">
        <v>25</v>
      </c>
    </row>
    <row r="500" spans="1:17" x14ac:dyDescent="0.35">
      <c r="A500" s="11" t="s">
        <v>4079</v>
      </c>
      <c r="B500" s="13">
        <v>1</v>
      </c>
      <c r="C500" s="13">
        <v>3500</v>
      </c>
      <c r="D500" s="13">
        <v>759</v>
      </c>
      <c r="E500" s="13">
        <v>6</v>
      </c>
      <c r="F500" s="13"/>
      <c r="G500" s="13"/>
      <c r="H500" s="13"/>
      <c r="I500" s="13"/>
      <c r="J500" s="13"/>
      <c r="K500" s="13"/>
      <c r="L500" s="13"/>
      <c r="M500" s="13"/>
      <c r="N500" s="13">
        <v>1</v>
      </c>
      <c r="O500" s="13">
        <v>3500</v>
      </c>
      <c r="P500" s="13">
        <v>759</v>
      </c>
      <c r="Q500" s="13">
        <v>6</v>
      </c>
    </row>
    <row r="501" spans="1:17" x14ac:dyDescent="0.35">
      <c r="A501" s="12">
        <v>126.5</v>
      </c>
      <c r="B501" s="13">
        <v>1</v>
      </c>
      <c r="C501" s="13">
        <v>3500</v>
      </c>
      <c r="D501" s="13">
        <v>759</v>
      </c>
      <c r="E501" s="13">
        <v>6</v>
      </c>
      <c r="F501" s="13"/>
      <c r="G501" s="13"/>
      <c r="H501" s="13"/>
      <c r="I501" s="13"/>
      <c r="J501" s="13"/>
      <c r="K501" s="13"/>
      <c r="L501" s="13"/>
      <c r="M501" s="13"/>
      <c r="N501" s="13">
        <v>1</v>
      </c>
      <c r="O501" s="13">
        <v>3500</v>
      </c>
      <c r="P501" s="13">
        <v>759</v>
      </c>
      <c r="Q501" s="13">
        <v>6</v>
      </c>
    </row>
    <row r="502" spans="1:17" x14ac:dyDescent="0.35">
      <c r="A502" s="11" t="s">
        <v>4035</v>
      </c>
      <c r="B502" s="13">
        <v>1</v>
      </c>
      <c r="C502" s="13">
        <v>500</v>
      </c>
      <c r="D502" s="13">
        <v>300</v>
      </c>
      <c r="E502" s="13">
        <v>5</v>
      </c>
      <c r="F502" s="13"/>
      <c r="G502" s="13"/>
      <c r="H502" s="13"/>
      <c r="I502" s="13"/>
      <c r="J502" s="13"/>
      <c r="K502" s="13"/>
      <c r="L502" s="13"/>
      <c r="M502" s="13"/>
      <c r="N502" s="13">
        <v>1</v>
      </c>
      <c r="O502" s="13">
        <v>500</v>
      </c>
      <c r="P502" s="13">
        <v>300</v>
      </c>
      <c r="Q502" s="13">
        <v>5</v>
      </c>
    </row>
    <row r="503" spans="1:17" x14ac:dyDescent="0.35">
      <c r="A503" s="12">
        <v>60</v>
      </c>
      <c r="B503" s="13">
        <v>1</v>
      </c>
      <c r="C503" s="13">
        <v>500</v>
      </c>
      <c r="D503" s="13">
        <v>300</v>
      </c>
      <c r="E503" s="13">
        <v>5</v>
      </c>
      <c r="F503" s="13"/>
      <c r="G503" s="13"/>
      <c r="H503" s="13"/>
      <c r="I503" s="13"/>
      <c r="J503" s="13"/>
      <c r="K503" s="13"/>
      <c r="L503" s="13"/>
      <c r="M503" s="13"/>
      <c r="N503" s="13">
        <v>1</v>
      </c>
      <c r="O503" s="13">
        <v>500</v>
      </c>
      <c r="P503" s="13">
        <v>300</v>
      </c>
      <c r="Q503" s="13">
        <v>5</v>
      </c>
    </row>
    <row r="504" spans="1:17" x14ac:dyDescent="0.35">
      <c r="A504" s="11" t="s">
        <v>3167</v>
      </c>
      <c r="B504" s="13"/>
      <c r="C504" s="13"/>
      <c r="D504" s="13"/>
      <c r="E504" s="13"/>
      <c r="F504" s="13"/>
      <c r="G504" s="13"/>
      <c r="H504" s="13"/>
      <c r="I504" s="13"/>
      <c r="J504" s="13">
        <v>1</v>
      </c>
      <c r="K504" s="13">
        <v>3000</v>
      </c>
      <c r="L504" s="13">
        <v>3485</v>
      </c>
      <c r="M504" s="13">
        <v>55</v>
      </c>
      <c r="N504" s="13">
        <v>1</v>
      </c>
      <c r="O504" s="13">
        <v>3000</v>
      </c>
      <c r="P504" s="13">
        <v>3485</v>
      </c>
      <c r="Q504" s="13">
        <v>55</v>
      </c>
    </row>
    <row r="505" spans="1:17" x14ac:dyDescent="0.35">
      <c r="A505" s="12">
        <v>63.36</v>
      </c>
      <c r="B505" s="13"/>
      <c r="C505" s="13"/>
      <c r="D505" s="13"/>
      <c r="E505" s="13"/>
      <c r="F505" s="13"/>
      <c r="G505" s="13"/>
      <c r="H505" s="13"/>
      <c r="I505" s="13"/>
      <c r="J505" s="13">
        <v>1</v>
      </c>
      <c r="K505" s="13">
        <v>3000</v>
      </c>
      <c r="L505" s="13">
        <v>3485</v>
      </c>
      <c r="M505" s="13">
        <v>55</v>
      </c>
      <c r="N505" s="13">
        <v>1</v>
      </c>
      <c r="O505" s="13">
        <v>3000</v>
      </c>
      <c r="P505" s="13">
        <v>3485</v>
      </c>
      <c r="Q505" s="13">
        <v>55</v>
      </c>
    </row>
    <row r="506" spans="1:17" x14ac:dyDescent="0.35">
      <c r="A506" s="11" t="s">
        <v>529</v>
      </c>
      <c r="B506" s="13"/>
      <c r="C506" s="13"/>
      <c r="D506" s="13"/>
      <c r="E506" s="13"/>
      <c r="F506" s="13"/>
      <c r="G506" s="13"/>
      <c r="H506" s="13"/>
      <c r="I506" s="13"/>
      <c r="J506" s="13">
        <v>1</v>
      </c>
      <c r="K506" s="13">
        <v>1150</v>
      </c>
      <c r="L506" s="13">
        <v>1330</v>
      </c>
      <c r="M506" s="13">
        <v>30</v>
      </c>
      <c r="N506" s="13">
        <v>1</v>
      </c>
      <c r="O506" s="13">
        <v>1150</v>
      </c>
      <c r="P506" s="13">
        <v>1330</v>
      </c>
      <c r="Q506" s="13">
        <v>30</v>
      </c>
    </row>
    <row r="507" spans="1:17" x14ac:dyDescent="0.35">
      <c r="A507" s="12">
        <v>44.33</v>
      </c>
      <c r="B507" s="13"/>
      <c r="C507" s="13"/>
      <c r="D507" s="13"/>
      <c r="E507" s="13"/>
      <c r="F507" s="13"/>
      <c r="G507" s="13"/>
      <c r="H507" s="13"/>
      <c r="I507" s="13"/>
      <c r="J507" s="13">
        <v>1</v>
      </c>
      <c r="K507" s="13">
        <v>1150</v>
      </c>
      <c r="L507" s="13">
        <v>1330</v>
      </c>
      <c r="M507" s="13">
        <v>30</v>
      </c>
      <c r="N507" s="13">
        <v>1</v>
      </c>
      <c r="O507" s="13">
        <v>1150</v>
      </c>
      <c r="P507" s="13">
        <v>1330</v>
      </c>
      <c r="Q507" s="13">
        <v>30</v>
      </c>
    </row>
    <row r="508" spans="1:17" x14ac:dyDescent="0.35">
      <c r="A508" s="11" t="s">
        <v>2905</v>
      </c>
      <c r="B508" s="13">
        <v>1</v>
      </c>
      <c r="C508" s="13">
        <v>3500</v>
      </c>
      <c r="D508" s="13">
        <v>622</v>
      </c>
      <c r="E508" s="13">
        <v>17</v>
      </c>
      <c r="F508" s="13"/>
      <c r="G508" s="13"/>
      <c r="H508" s="13"/>
      <c r="I508" s="13"/>
      <c r="J508" s="13"/>
      <c r="K508" s="13"/>
      <c r="L508" s="13"/>
      <c r="M508" s="13"/>
      <c r="N508" s="13">
        <v>1</v>
      </c>
      <c r="O508" s="13">
        <v>3500</v>
      </c>
      <c r="P508" s="13">
        <v>622</v>
      </c>
      <c r="Q508" s="13">
        <v>17</v>
      </c>
    </row>
    <row r="509" spans="1:17" x14ac:dyDescent="0.35">
      <c r="A509" s="12">
        <v>36.590000000000003</v>
      </c>
      <c r="B509" s="13">
        <v>1</v>
      </c>
      <c r="C509" s="13">
        <v>3500</v>
      </c>
      <c r="D509" s="13">
        <v>622</v>
      </c>
      <c r="E509" s="13">
        <v>17</v>
      </c>
      <c r="F509" s="13"/>
      <c r="G509" s="13"/>
      <c r="H509" s="13"/>
      <c r="I509" s="13"/>
      <c r="J509" s="13"/>
      <c r="K509" s="13"/>
      <c r="L509" s="13"/>
      <c r="M509" s="13"/>
      <c r="N509" s="13">
        <v>1</v>
      </c>
      <c r="O509" s="13">
        <v>3500</v>
      </c>
      <c r="P509" s="13">
        <v>622</v>
      </c>
      <c r="Q509" s="13">
        <v>17</v>
      </c>
    </row>
    <row r="510" spans="1:17" x14ac:dyDescent="0.35">
      <c r="A510" s="11" t="s">
        <v>3292</v>
      </c>
      <c r="B510" s="13"/>
      <c r="C510" s="13"/>
      <c r="D510" s="13"/>
      <c r="E510" s="13"/>
      <c r="F510" s="13"/>
      <c r="G510" s="13"/>
      <c r="H510" s="13"/>
      <c r="I510" s="13"/>
      <c r="J510" s="13">
        <v>1</v>
      </c>
      <c r="K510" s="13">
        <v>101</v>
      </c>
      <c r="L510" s="13">
        <v>289</v>
      </c>
      <c r="M510" s="13">
        <v>15</v>
      </c>
      <c r="N510" s="13">
        <v>1</v>
      </c>
      <c r="O510" s="13">
        <v>101</v>
      </c>
      <c r="P510" s="13">
        <v>289</v>
      </c>
      <c r="Q510" s="13">
        <v>15</v>
      </c>
    </row>
    <row r="511" spans="1:17" x14ac:dyDescent="0.35">
      <c r="A511" s="12">
        <v>19.27</v>
      </c>
      <c r="B511" s="13"/>
      <c r="C511" s="13"/>
      <c r="D511" s="13"/>
      <c r="E511" s="13"/>
      <c r="F511" s="13"/>
      <c r="G511" s="13"/>
      <c r="H511" s="13"/>
      <c r="I511" s="13"/>
      <c r="J511" s="13">
        <v>1</v>
      </c>
      <c r="K511" s="13">
        <v>101</v>
      </c>
      <c r="L511" s="13">
        <v>289</v>
      </c>
      <c r="M511" s="13">
        <v>15</v>
      </c>
      <c r="N511" s="13">
        <v>1</v>
      </c>
      <c r="O511" s="13">
        <v>101</v>
      </c>
      <c r="P511" s="13">
        <v>289</v>
      </c>
      <c r="Q511" s="13">
        <v>15</v>
      </c>
    </row>
    <row r="512" spans="1:17" x14ac:dyDescent="0.35">
      <c r="A512" s="11" t="s">
        <v>3501</v>
      </c>
      <c r="B512" s="13"/>
      <c r="C512" s="13"/>
      <c r="D512" s="13"/>
      <c r="E512" s="13"/>
      <c r="F512" s="13"/>
      <c r="G512" s="13"/>
      <c r="H512" s="13"/>
      <c r="I512" s="13"/>
      <c r="J512" s="13">
        <v>1</v>
      </c>
      <c r="K512" s="13">
        <v>4000</v>
      </c>
      <c r="L512" s="13">
        <v>4216</v>
      </c>
      <c r="M512" s="13">
        <v>31</v>
      </c>
      <c r="N512" s="13">
        <v>1</v>
      </c>
      <c r="O512" s="13">
        <v>4000</v>
      </c>
      <c r="P512" s="13">
        <v>4216</v>
      </c>
      <c r="Q512" s="13">
        <v>31</v>
      </c>
    </row>
    <row r="513" spans="1:17" x14ac:dyDescent="0.35">
      <c r="A513" s="12">
        <v>136</v>
      </c>
      <c r="B513" s="13"/>
      <c r="C513" s="13"/>
      <c r="D513" s="13"/>
      <c r="E513" s="13"/>
      <c r="F513" s="13"/>
      <c r="G513" s="13"/>
      <c r="H513" s="13"/>
      <c r="I513" s="13"/>
      <c r="J513" s="13">
        <v>1</v>
      </c>
      <c r="K513" s="13">
        <v>4000</v>
      </c>
      <c r="L513" s="13">
        <v>4216</v>
      </c>
      <c r="M513" s="13">
        <v>31</v>
      </c>
      <c r="N513" s="13">
        <v>1</v>
      </c>
      <c r="O513" s="13">
        <v>4000</v>
      </c>
      <c r="P513" s="13">
        <v>4216</v>
      </c>
      <c r="Q513" s="13">
        <v>31</v>
      </c>
    </row>
    <row r="514" spans="1:17" x14ac:dyDescent="0.35">
      <c r="A514" s="11" t="s">
        <v>3470</v>
      </c>
      <c r="B514" s="13"/>
      <c r="C514" s="13"/>
      <c r="D514" s="13"/>
      <c r="E514" s="13"/>
      <c r="F514" s="13"/>
      <c r="G514" s="13"/>
      <c r="H514" s="13"/>
      <c r="I514" s="13"/>
      <c r="J514" s="13">
        <v>1</v>
      </c>
      <c r="K514" s="13">
        <v>500</v>
      </c>
      <c r="L514" s="13">
        <v>1073</v>
      </c>
      <c r="M514" s="13">
        <v>30</v>
      </c>
      <c r="N514" s="13">
        <v>1</v>
      </c>
      <c r="O514" s="13">
        <v>500</v>
      </c>
      <c r="P514" s="13">
        <v>1073</v>
      </c>
      <c r="Q514" s="13">
        <v>30</v>
      </c>
    </row>
    <row r="515" spans="1:17" x14ac:dyDescent="0.35">
      <c r="A515" s="12">
        <v>35.770000000000003</v>
      </c>
      <c r="B515" s="13"/>
      <c r="C515" s="13"/>
      <c r="D515" s="13"/>
      <c r="E515" s="13"/>
      <c r="F515" s="13"/>
      <c r="G515" s="13"/>
      <c r="H515" s="13"/>
      <c r="I515" s="13"/>
      <c r="J515" s="13">
        <v>1</v>
      </c>
      <c r="K515" s="13">
        <v>500</v>
      </c>
      <c r="L515" s="13">
        <v>1073</v>
      </c>
      <c r="M515" s="13">
        <v>30</v>
      </c>
      <c r="N515" s="13">
        <v>1</v>
      </c>
      <c r="O515" s="13">
        <v>500</v>
      </c>
      <c r="P515" s="13">
        <v>1073</v>
      </c>
      <c r="Q515" s="13">
        <v>30</v>
      </c>
    </row>
    <row r="516" spans="1:17" x14ac:dyDescent="0.35">
      <c r="A516" s="11" t="s">
        <v>1299</v>
      </c>
      <c r="B516" s="13"/>
      <c r="C516" s="13"/>
      <c r="D516" s="13"/>
      <c r="E516" s="13"/>
      <c r="F516" s="13"/>
      <c r="G516" s="13"/>
      <c r="H516" s="13"/>
      <c r="I516" s="13"/>
      <c r="J516" s="13">
        <v>1</v>
      </c>
      <c r="K516" s="13">
        <v>2000</v>
      </c>
      <c r="L516" s="13">
        <v>2093</v>
      </c>
      <c r="M516" s="13">
        <v>33</v>
      </c>
      <c r="N516" s="13">
        <v>1</v>
      </c>
      <c r="O516" s="13">
        <v>2000</v>
      </c>
      <c r="P516" s="13">
        <v>2093</v>
      </c>
      <c r="Q516" s="13">
        <v>33</v>
      </c>
    </row>
    <row r="517" spans="1:17" x14ac:dyDescent="0.35">
      <c r="A517" s="12">
        <v>63.42</v>
      </c>
      <c r="B517" s="13"/>
      <c r="C517" s="13"/>
      <c r="D517" s="13"/>
      <c r="E517" s="13"/>
      <c r="F517" s="13"/>
      <c r="G517" s="13"/>
      <c r="H517" s="13"/>
      <c r="I517" s="13"/>
      <c r="J517" s="13">
        <v>1</v>
      </c>
      <c r="K517" s="13">
        <v>2000</v>
      </c>
      <c r="L517" s="13">
        <v>2093</v>
      </c>
      <c r="M517" s="13">
        <v>33</v>
      </c>
      <c r="N517" s="13">
        <v>1</v>
      </c>
      <c r="O517" s="13">
        <v>2000</v>
      </c>
      <c r="P517" s="13">
        <v>2093</v>
      </c>
      <c r="Q517" s="13">
        <v>33</v>
      </c>
    </row>
    <row r="518" spans="1:17" x14ac:dyDescent="0.35">
      <c r="A518" s="11" t="s">
        <v>4062</v>
      </c>
      <c r="B518" s="13">
        <v>1</v>
      </c>
      <c r="C518" s="13">
        <v>15000</v>
      </c>
      <c r="D518" s="13">
        <v>25</v>
      </c>
      <c r="E518" s="13">
        <v>1</v>
      </c>
      <c r="F518" s="13"/>
      <c r="G518" s="13"/>
      <c r="H518" s="13"/>
      <c r="I518" s="13"/>
      <c r="J518" s="13"/>
      <c r="K518" s="13"/>
      <c r="L518" s="13"/>
      <c r="M518" s="13"/>
      <c r="N518" s="13">
        <v>1</v>
      </c>
      <c r="O518" s="13">
        <v>15000</v>
      </c>
      <c r="P518" s="13">
        <v>25</v>
      </c>
      <c r="Q518" s="13">
        <v>1</v>
      </c>
    </row>
    <row r="519" spans="1:17" x14ac:dyDescent="0.35">
      <c r="A519" s="12">
        <v>25</v>
      </c>
      <c r="B519" s="13">
        <v>1</v>
      </c>
      <c r="C519" s="13">
        <v>15000</v>
      </c>
      <c r="D519" s="13">
        <v>25</v>
      </c>
      <c r="E519" s="13">
        <v>1</v>
      </c>
      <c r="F519" s="13"/>
      <c r="G519" s="13"/>
      <c r="H519" s="13"/>
      <c r="I519" s="13"/>
      <c r="J519" s="13"/>
      <c r="K519" s="13"/>
      <c r="L519" s="13"/>
      <c r="M519" s="13"/>
      <c r="N519" s="13">
        <v>1</v>
      </c>
      <c r="O519" s="13">
        <v>15000</v>
      </c>
      <c r="P519" s="13">
        <v>25</v>
      </c>
      <c r="Q519" s="13">
        <v>1</v>
      </c>
    </row>
    <row r="520" spans="1:17" x14ac:dyDescent="0.35">
      <c r="A520" s="11" t="s">
        <v>2969</v>
      </c>
      <c r="B520" s="13"/>
      <c r="C520" s="13"/>
      <c r="D520" s="13"/>
      <c r="E520" s="13"/>
      <c r="F520" s="13"/>
      <c r="G520" s="13"/>
      <c r="H520" s="13"/>
      <c r="I520" s="13"/>
      <c r="J520" s="13">
        <v>1</v>
      </c>
      <c r="K520" s="13">
        <v>1000</v>
      </c>
      <c r="L520" s="13">
        <v>1625</v>
      </c>
      <c r="M520" s="13">
        <v>17</v>
      </c>
      <c r="N520" s="13">
        <v>1</v>
      </c>
      <c r="O520" s="13">
        <v>1000</v>
      </c>
      <c r="P520" s="13">
        <v>1625</v>
      </c>
      <c r="Q520" s="13">
        <v>17</v>
      </c>
    </row>
    <row r="521" spans="1:17" x14ac:dyDescent="0.35">
      <c r="A521" s="12">
        <v>95.59</v>
      </c>
      <c r="B521" s="13"/>
      <c r="C521" s="13"/>
      <c r="D521" s="13"/>
      <c r="E521" s="13"/>
      <c r="F521" s="13"/>
      <c r="G521" s="13"/>
      <c r="H521" s="13"/>
      <c r="I521" s="13"/>
      <c r="J521" s="13">
        <v>1</v>
      </c>
      <c r="K521" s="13">
        <v>1000</v>
      </c>
      <c r="L521" s="13">
        <v>1625</v>
      </c>
      <c r="M521" s="13">
        <v>17</v>
      </c>
      <c r="N521" s="13">
        <v>1</v>
      </c>
      <c r="O521" s="13">
        <v>1000</v>
      </c>
      <c r="P521" s="13">
        <v>1625</v>
      </c>
      <c r="Q521" s="13">
        <v>17</v>
      </c>
    </row>
    <row r="522" spans="1:17" x14ac:dyDescent="0.35">
      <c r="A522" s="11" t="s">
        <v>3683</v>
      </c>
      <c r="B522" s="13"/>
      <c r="C522" s="13"/>
      <c r="D522" s="13"/>
      <c r="E522" s="13"/>
      <c r="F522" s="13"/>
      <c r="G522" s="13"/>
      <c r="H522" s="13"/>
      <c r="I522" s="13"/>
      <c r="J522" s="13">
        <v>1</v>
      </c>
      <c r="K522" s="13">
        <v>350</v>
      </c>
      <c r="L522" s="13">
        <v>355</v>
      </c>
      <c r="M522" s="13">
        <v>6</v>
      </c>
      <c r="N522" s="13">
        <v>1</v>
      </c>
      <c r="O522" s="13">
        <v>350</v>
      </c>
      <c r="P522" s="13">
        <v>355</v>
      </c>
      <c r="Q522" s="13">
        <v>6</v>
      </c>
    </row>
    <row r="523" spans="1:17" x14ac:dyDescent="0.35">
      <c r="A523" s="12">
        <v>59.17</v>
      </c>
      <c r="B523" s="13"/>
      <c r="C523" s="13"/>
      <c r="D523" s="13"/>
      <c r="E523" s="13"/>
      <c r="F523" s="13"/>
      <c r="G523" s="13"/>
      <c r="H523" s="13"/>
      <c r="I523" s="13"/>
      <c r="J523" s="13">
        <v>1</v>
      </c>
      <c r="K523" s="13">
        <v>350</v>
      </c>
      <c r="L523" s="13">
        <v>355</v>
      </c>
      <c r="M523" s="13">
        <v>6</v>
      </c>
      <c r="N523" s="13">
        <v>1</v>
      </c>
      <c r="O523" s="13">
        <v>350</v>
      </c>
      <c r="P523" s="13">
        <v>355</v>
      </c>
      <c r="Q523" s="13">
        <v>6</v>
      </c>
    </row>
    <row r="524" spans="1:17" x14ac:dyDescent="0.35">
      <c r="A524" s="11" t="s">
        <v>3676</v>
      </c>
      <c r="B524" s="13"/>
      <c r="C524" s="13"/>
      <c r="D524" s="13"/>
      <c r="E524" s="13"/>
      <c r="F524" s="13"/>
      <c r="G524" s="13"/>
      <c r="H524" s="13"/>
      <c r="I524" s="13"/>
      <c r="J524" s="13">
        <v>1</v>
      </c>
      <c r="K524" s="13">
        <v>2000</v>
      </c>
      <c r="L524" s="13">
        <v>2202</v>
      </c>
      <c r="M524" s="13">
        <v>30</v>
      </c>
      <c r="N524" s="13">
        <v>1</v>
      </c>
      <c r="O524" s="13">
        <v>2000</v>
      </c>
      <c r="P524" s="13">
        <v>2202</v>
      </c>
      <c r="Q524" s="13">
        <v>30</v>
      </c>
    </row>
    <row r="525" spans="1:17" x14ac:dyDescent="0.35">
      <c r="A525" s="12">
        <v>73.400000000000006</v>
      </c>
      <c r="B525" s="13"/>
      <c r="C525" s="13"/>
      <c r="D525" s="13"/>
      <c r="E525" s="13"/>
      <c r="F525" s="13"/>
      <c r="G525" s="13"/>
      <c r="H525" s="13"/>
      <c r="I525" s="13"/>
      <c r="J525" s="13">
        <v>1</v>
      </c>
      <c r="K525" s="13">
        <v>2000</v>
      </c>
      <c r="L525" s="13">
        <v>2202</v>
      </c>
      <c r="M525" s="13">
        <v>30</v>
      </c>
      <c r="N525" s="13">
        <v>1</v>
      </c>
      <c r="O525" s="13">
        <v>2000</v>
      </c>
      <c r="P525" s="13">
        <v>2202</v>
      </c>
      <c r="Q525" s="13">
        <v>30</v>
      </c>
    </row>
    <row r="526" spans="1:17" x14ac:dyDescent="0.35">
      <c r="A526" s="11" t="s">
        <v>3698</v>
      </c>
      <c r="B526" s="13"/>
      <c r="C526" s="13"/>
      <c r="D526" s="13"/>
      <c r="E526" s="13"/>
      <c r="F526" s="13"/>
      <c r="G526" s="13"/>
      <c r="H526" s="13"/>
      <c r="I526" s="13"/>
      <c r="J526" s="13">
        <v>1</v>
      </c>
      <c r="K526" s="13">
        <v>1500</v>
      </c>
      <c r="L526" s="13">
        <v>1505</v>
      </c>
      <c r="M526" s="13">
        <v>39</v>
      </c>
      <c r="N526" s="13">
        <v>1</v>
      </c>
      <c r="O526" s="13">
        <v>1500</v>
      </c>
      <c r="P526" s="13">
        <v>1505</v>
      </c>
      <c r="Q526" s="13">
        <v>39</v>
      </c>
    </row>
    <row r="527" spans="1:17" x14ac:dyDescent="0.35">
      <c r="A527" s="12">
        <v>38.590000000000003</v>
      </c>
      <c r="B527" s="13"/>
      <c r="C527" s="13"/>
      <c r="D527" s="13"/>
      <c r="E527" s="13"/>
      <c r="F527" s="13"/>
      <c r="G527" s="13"/>
      <c r="H527" s="13"/>
      <c r="I527" s="13"/>
      <c r="J527" s="13">
        <v>1</v>
      </c>
      <c r="K527" s="13">
        <v>1500</v>
      </c>
      <c r="L527" s="13">
        <v>1505</v>
      </c>
      <c r="M527" s="13">
        <v>39</v>
      </c>
      <c r="N527" s="13">
        <v>1</v>
      </c>
      <c r="O527" s="13">
        <v>1500</v>
      </c>
      <c r="P527" s="13">
        <v>1505</v>
      </c>
      <c r="Q527" s="13">
        <v>39</v>
      </c>
    </row>
    <row r="528" spans="1:17" x14ac:dyDescent="0.35">
      <c r="A528" s="11" t="s">
        <v>3740</v>
      </c>
      <c r="B528" s="13">
        <v>1</v>
      </c>
      <c r="C528" s="13">
        <v>2200</v>
      </c>
      <c r="D528" s="13">
        <v>0</v>
      </c>
      <c r="E528" s="13">
        <v>0</v>
      </c>
      <c r="F528" s="13"/>
      <c r="G528" s="13"/>
      <c r="H528" s="13"/>
      <c r="I528" s="13"/>
      <c r="J528" s="13"/>
      <c r="K528" s="13"/>
      <c r="L528" s="13"/>
      <c r="M528" s="13"/>
      <c r="N528" s="13">
        <v>1</v>
      </c>
      <c r="O528" s="13">
        <v>2200</v>
      </c>
      <c r="P528" s="13">
        <v>0</v>
      </c>
      <c r="Q528" s="13">
        <v>0</v>
      </c>
    </row>
    <row r="529" spans="1:17" x14ac:dyDescent="0.35">
      <c r="A529" s="12" t="s">
        <v>8382</v>
      </c>
      <c r="B529" s="13">
        <v>1</v>
      </c>
      <c r="C529" s="13">
        <v>2200</v>
      </c>
      <c r="D529" s="13">
        <v>0</v>
      </c>
      <c r="E529" s="13">
        <v>0</v>
      </c>
      <c r="F529" s="13"/>
      <c r="G529" s="13"/>
      <c r="H529" s="13"/>
      <c r="I529" s="13"/>
      <c r="J529" s="13"/>
      <c r="K529" s="13"/>
      <c r="L529" s="13"/>
      <c r="M529" s="13"/>
      <c r="N529" s="13">
        <v>1</v>
      </c>
      <c r="O529" s="13">
        <v>2200</v>
      </c>
      <c r="P529" s="13">
        <v>0</v>
      </c>
      <c r="Q529" s="13">
        <v>0</v>
      </c>
    </row>
    <row r="530" spans="1:17" x14ac:dyDescent="0.35">
      <c r="A530" s="11" t="s">
        <v>3319</v>
      </c>
      <c r="B530" s="13"/>
      <c r="C530" s="13"/>
      <c r="D530" s="13"/>
      <c r="E530" s="13"/>
      <c r="F530" s="13"/>
      <c r="G530" s="13"/>
      <c r="H530" s="13"/>
      <c r="I530" s="13"/>
      <c r="J530" s="13">
        <v>1</v>
      </c>
      <c r="K530" s="13">
        <v>500</v>
      </c>
      <c r="L530" s="13">
        <v>540</v>
      </c>
      <c r="M530" s="13">
        <v>16</v>
      </c>
      <c r="N530" s="13">
        <v>1</v>
      </c>
      <c r="O530" s="13">
        <v>500</v>
      </c>
      <c r="P530" s="13">
        <v>540</v>
      </c>
      <c r="Q530" s="13">
        <v>16</v>
      </c>
    </row>
    <row r="531" spans="1:17" x14ac:dyDescent="0.35">
      <c r="A531" s="12">
        <v>33.75</v>
      </c>
      <c r="B531" s="13"/>
      <c r="C531" s="13"/>
      <c r="D531" s="13"/>
      <c r="E531" s="13"/>
      <c r="F531" s="13"/>
      <c r="G531" s="13"/>
      <c r="H531" s="13"/>
      <c r="I531" s="13"/>
      <c r="J531" s="13">
        <v>1</v>
      </c>
      <c r="K531" s="13">
        <v>500</v>
      </c>
      <c r="L531" s="13">
        <v>540</v>
      </c>
      <c r="M531" s="13">
        <v>16</v>
      </c>
      <c r="N531" s="13">
        <v>1</v>
      </c>
      <c r="O531" s="13">
        <v>500</v>
      </c>
      <c r="P531" s="13">
        <v>540</v>
      </c>
      <c r="Q531" s="13">
        <v>16</v>
      </c>
    </row>
    <row r="532" spans="1:17" x14ac:dyDescent="0.35">
      <c r="A532" s="11" t="s">
        <v>3943</v>
      </c>
      <c r="B532" s="13">
        <v>1</v>
      </c>
      <c r="C532" s="13">
        <v>6000</v>
      </c>
      <c r="D532" s="13">
        <v>195</v>
      </c>
      <c r="E532" s="13">
        <v>5</v>
      </c>
      <c r="F532" s="13"/>
      <c r="G532" s="13"/>
      <c r="H532" s="13"/>
      <c r="I532" s="13"/>
      <c r="J532" s="13"/>
      <c r="K532" s="13"/>
      <c r="L532" s="13"/>
      <c r="M532" s="13"/>
      <c r="N532" s="13">
        <v>1</v>
      </c>
      <c r="O532" s="13">
        <v>6000</v>
      </c>
      <c r="P532" s="13">
        <v>195</v>
      </c>
      <c r="Q532" s="13">
        <v>5</v>
      </c>
    </row>
    <row r="533" spans="1:17" x14ac:dyDescent="0.35">
      <c r="A533" s="12">
        <v>39</v>
      </c>
      <c r="B533" s="13">
        <v>1</v>
      </c>
      <c r="C533" s="13">
        <v>6000</v>
      </c>
      <c r="D533" s="13">
        <v>195</v>
      </c>
      <c r="E533" s="13">
        <v>5</v>
      </c>
      <c r="F533" s="13"/>
      <c r="G533" s="13"/>
      <c r="H533" s="13"/>
      <c r="I533" s="13"/>
      <c r="J533" s="13"/>
      <c r="K533" s="13"/>
      <c r="L533" s="13"/>
      <c r="M533" s="13"/>
      <c r="N533" s="13">
        <v>1</v>
      </c>
      <c r="O533" s="13">
        <v>6000</v>
      </c>
      <c r="P533" s="13">
        <v>195</v>
      </c>
      <c r="Q533" s="13">
        <v>5</v>
      </c>
    </row>
    <row r="534" spans="1:17" x14ac:dyDescent="0.35">
      <c r="A534" s="11" t="s">
        <v>2794</v>
      </c>
      <c r="B534" s="13"/>
      <c r="C534" s="13"/>
      <c r="D534" s="13"/>
      <c r="E534" s="13"/>
      <c r="F534" s="13"/>
      <c r="G534" s="13"/>
      <c r="H534" s="13"/>
      <c r="I534" s="13"/>
      <c r="J534" s="13">
        <v>1</v>
      </c>
      <c r="K534" s="13">
        <v>50</v>
      </c>
      <c r="L534" s="13">
        <v>75</v>
      </c>
      <c r="M534" s="13">
        <v>3</v>
      </c>
      <c r="N534" s="13">
        <v>1</v>
      </c>
      <c r="O534" s="13">
        <v>50</v>
      </c>
      <c r="P534" s="13">
        <v>75</v>
      </c>
      <c r="Q534" s="13">
        <v>3</v>
      </c>
    </row>
    <row r="535" spans="1:17" x14ac:dyDescent="0.35">
      <c r="A535" s="12">
        <v>25</v>
      </c>
      <c r="B535" s="13"/>
      <c r="C535" s="13"/>
      <c r="D535" s="13"/>
      <c r="E535" s="13"/>
      <c r="F535" s="13"/>
      <c r="G535" s="13"/>
      <c r="H535" s="13"/>
      <c r="I535" s="13"/>
      <c r="J535" s="13">
        <v>1</v>
      </c>
      <c r="K535" s="13">
        <v>50</v>
      </c>
      <c r="L535" s="13">
        <v>75</v>
      </c>
      <c r="M535" s="13">
        <v>3</v>
      </c>
      <c r="N535" s="13">
        <v>1</v>
      </c>
      <c r="O535" s="13">
        <v>50</v>
      </c>
      <c r="P535" s="13">
        <v>75</v>
      </c>
      <c r="Q535" s="13">
        <v>3</v>
      </c>
    </row>
    <row r="536" spans="1:17" x14ac:dyDescent="0.35">
      <c r="A536" s="11" t="s">
        <v>3606</v>
      </c>
      <c r="B536" s="13"/>
      <c r="C536" s="13"/>
      <c r="D536" s="13"/>
      <c r="E536" s="13"/>
      <c r="F536" s="13"/>
      <c r="G536" s="13"/>
      <c r="H536" s="13"/>
      <c r="I536" s="13"/>
      <c r="J536" s="13">
        <v>1</v>
      </c>
      <c r="K536" s="13">
        <v>550</v>
      </c>
      <c r="L536" s="13">
        <v>580</v>
      </c>
      <c r="M536" s="13">
        <v>20</v>
      </c>
      <c r="N536" s="13">
        <v>1</v>
      </c>
      <c r="O536" s="13">
        <v>550</v>
      </c>
      <c r="P536" s="13">
        <v>580</v>
      </c>
      <c r="Q536" s="13">
        <v>20</v>
      </c>
    </row>
    <row r="537" spans="1:17" x14ac:dyDescent="0.35">
      <c r="A537" s="12">
        <v>29</v>
      </c>
      <c r="B537" s="13"/>
      <c r="C537" s="13"/>
      <c r="D537" s="13"/>
      <c r="E537" s="13"/>
      <c r="F537" s="13"/>
      <c r="G537" s="13"/>
      <c r="H537" s="13"/>
      <c r="I537" s="13"/>
      <c r="J537" s="13">
        <v>1</v>
      </c>
      <c r="K537" s="13">
        <v>550</v>
      </c>
      <c r="L537" s="13">
        <v>580</v>
      </c>
      <c r="M537" s="13">
        <v>20</v>
      </c>
      <c r="N537" s="13">
        <v>1</v>
      </c>
      <c r="O537" s="13">
        <v>550</v>
      </c>
      <c r="P537" s="13">
        <v>580</v>
      </c>
      <c r="Q537" s="13">
        <v>20</v>
      </c>
    </row>
    <row r="538" spans="1:17" x14ac:dyDescent="0.35">
      <c r="A538" s="11" t="s">
        <v>3185</v>
      </c>
      <c r="B538" s="13"/>
      <c r="C538" s="13"/>
      <c r="D538" s="13"/>
      <c r="E538" s="13"/>
      <c r="F538" s="13"/>
      <c r="G538" s="13"/>
      <c r="H538" s="13"/>
      <c r="I538" s="13"/>
      <c r="J538" s="13">
        <v>1</v>
      </c>
      <c r="K538" s="13">
        <v>1000</v>
      </c>
      <c r="L538" s="13">
        <v>1000</v>
      </c>
      <c r="M538" s="13">
        <v>24</v>
      </c>
      <c r="N538" s="13">
        <v>1</v>
      </c>
      <c r="O538" s="13">
        <v>1000</v>
      </c>
      <c r="P538" s="13">
        <v>1000</v>
      </c>
      <c r="Q538" s="13">
        <v>24</v>
      </c>
    </row>
    <row r="539" spans="1:17" x14ac:dyDescent="0.35">
      <c r="A539" s="12">
        <v>41.67</v>
      </c>
      <c r="B539" s="13"/>
      <c r="C539" s="13"/>
      <c r="D539" s="13"/>
      <c r="E539" s="13"/>
      <c r="F539" s="13"/>
      <c r="G539" s="13"/>
      <c r="H539" s="13"/>
      <c r="I539" s="13"/>
      <c r="J539" s="13">
        <v>1</v>
      </c>
      <c r="K539" s="13">
        <v>1000</v>
      </c>
      <c r="L539" s="13">
        <v>1000</v>
      </c>
      <c r="M539" s="13">
        <v>24</v>
      </c>
      <c r="N539" s="13">
        <v>1</v>
      </c>
      <c r="O539" s="13">
        <v>1000</v>
      </c>
      <c r="P539" s="13">
        <v>1000</v>
      </c>
      <c r="Q539" s="13">
        <v>24</v>
      </c>
    </row>
    <row r="540" spans="1:17" x14ac:dyDescent="0.35">
      <c r="A540" s="11" t="s">
        <v>3412</v>
      </c>
      <c r="B540" s="13"/>
      <c r="C540" s="13"/>
      <c r="D540" s="13"/>
      <c r="E540" s="13"/>
      <c r="F540" s="13"/>
      <c r="G540" s="13"/>
      <c r="H540" s="13"/>
      <c r="I540" s="13"/>
      <c r="J540" s="13">
        <v>1</v>
      </c>
      <c r="K540" s="13">
        <v>500</v>
      </c>
      <c r="L540" s="13">
        <v>650</v>
      </c>
      <c r="M540" s="13">
        <v>14</v>
      </c>
      <c r="N540" s="13">
        <v>1</v>
      </c>
      <c r="O540" s="13">
        <v>500</v>
      </c>
      <c r="P540" s="13">
        <v>650</v>
      </c>
      <c r="Q540" s="13">
        <v>14</v>
      </c>
    </row>
    <row r="541" spans="1:17" x14ac:dyDescent="0.35">
      <c r="A541" s="12">
        <v>46.43</v>
      </c>
      <c r="B541" s="13"/>
      <c r="C541" s="13"/>
      <c r="D541" s="13"/>
      <c r="E541" s="13"/>
      <c r="F541" s="13"/>
      <c r="G541" s="13"/>
      <c r="H541" s="13"/>
      <c r="I541" s="13"/>
      <c r="J541" s="13">
        <v>1</v>
      </c>
      <c r="K541" s="13">
        <v>500</v>
      </c>
      <c r="L541" s="13">
        <v>650</v>
      </c>
      <c r="M541" s="13">
        <v>14</v>
      </c>
      <c r="N541" s="13">
        <v>1</v>
      </c>
      <c r="O541" s="13">
        <v>500</v>
      </c>
      <c r="P541" s="13">
        <v>650</v>
      </c>
      <c r="Q541" s="13">
        <v>14</v>
      </c>
    </row>
    <row r="542" spans="1:17" x14ac:dyDescent="0.35">
      <c r="A542" s="11" t="s">
        <v>3268</v>
      </c>
      <c r="B542" s="13"/>
      <c r="C542" s="13"/>
      <c r="D542" s="13"/>
      <c r="E542" s="13"/>
      <c r="F542" s="13"/>
      <c r="G542" s="13"/>
      <c r="H542" s="13"/>
      <c r="I542" s="13"/>
      <c r="J542" s="13">
        <v>1</v>
      </c>
      <c r="K542" s="13">
        <v>2000</v>
      </c>
      <c r="L542" s="13">
        <v>2560</v>
      </c>
      <c r="M542" s="13">
        <v>42</v>
      </c>
      <c r="N542" s="13">
        <v>1</v>
      </c>
      <c r="O542" s="13">
        <v>2000</v>
      </c>
      <c r="P542" s="13">
        <v>2560</v>
      </c>
      <c r="Q542" s="13">
        <v>42</v>
      </c>
    </row>
    <row r="543" spans="1:17" x14ac:dyDescent="0.35">
      <c r="A543" s="12">
        <v>60.95</v>
      </c>
      <c r="B543" s="13"/>
      <c r="C543" s="13"/>
      <c r="D543" s="13"/>
      <c r="E543" s="13"/>
      <c r="F543" s="13"/>
      <c r="G543" s="13"/>
      <c r="H543" s="13"/>
      <c r="I543" s="13"/>
      <c r="J543" s="13">
        <v>1</v>
      </c>
      <c r="K543" s="13">
        <v>2000</v>
      </c>
      <c r="L543" s="13">
        <v>2560</v>
      </c>
      <c r="M543" s="13">
        <v>42</v>
      </c>
      <c r="N543" s="13">
        <v>1</v>
      </c>
      <c r="O543" s="13">
        <v>2000</v>
      </c>
      <c r="P543" s="13">
        <v>2560</v>
      </c>
      <c r="Q543" s="13">
        <v>42</v>
      </c>
    </row>
    <row r="544" spans="1:17" x14ac:dyDescent="0.35">
      <c r="A544" s="11" t="s">
        <v>2853</v>
      </c>
      <c r="B544" s="13">
        <v>1</v>
      </c>
      <c r="C544" s="13">
        <v>9500</v>
      </c>
      <c r="D544" s="13">
        <v>0</v>
      </c>
      <c r="E544" s="13">
        <v>0</v>
      </c>
      <c r="F544" s="13"/>
      <c r="G544" s="13"/>
      <c r="H544" s="13"/>
      <c r="I544" s="13"/>
      <c r="J544" s="13"/>
      <c r="K544" s="13"/>
      <c r="L544" s="13"/>
      <c r="M544" s="13"/>
      <c r="N544" s="13">
        <v>1</v>
      </c>
      <c r="O544" s="13">
        <v>9500</v>
      </c>
      <c r="P544" s="13">
        <v>0</v>
      </c>
      <c r="Q544" s="13">
        <v>0</v>
      </c>
    </row>
    <row r="545" spans="1:17" x14ac:dyDescent="0.35">
      <c r="A545" s="12" t="s">
        <v>8382</v>
      </c>
      <c r="B545" s="13">
        <v>1</v>
      </c>
      <c r="C545" s="13">
        <v>9500</v>
      </c>
      <c r="D545" s="13">
        <v>0</v>
      </c>
      <c r="E545" s="13">
        <v>0</v>
      </c>
      <c r="F545" s="13"/>
      <c r="G545" s="13"/>
      <c r="H545" s="13"/>
      <c r="I545" s="13"/>
      <c r="J545" s="13"/>
      <c r="K545" s="13"/>
      <c r="L545" s="13"/>
      <c r="M545" s="13"/>
      <c r="N545" s="13">
        <v>1</v>
      </c>
      <c r="O545" s="13">
        <v>9500</v>
      </c>
      <c r="P545" s="13">
        <v>0</v>
      </c>
      <c r="Q545" s="13">
        <v>0</v>
      </c>
    </row>
    <row r="546" spans="1:17" x14ac:dyDescent="0.35">
      <c r="A546" s="11" t="s">
        <v>3836</v>
      </c>
      <c r="B546" s="13"/>
      <c r="C546" s="13"/>
      <c r="D546" s="13"/>
      <c r="E546" s="13"/>
      <c r="F546" s="13"/>
      <c r="G546" s="13"/>
      <c r="H546" s="13"/>
      <c r="I546" s="13"/>
      <c r="J546" s="13">
        <v>1</v>
      </c>
      <c r="K546" s="13">
        <v>2000</v>
      </c>
      <c r="L546" s="13">
        <v>2025</v>
      </c>
      <c r="M546" s="13">
        <v>32</v>
      </c>
      <c r="N546" s="13">
        <v>1</v>
      </c>
      <c r="O546" s="13">
        <v>2000</v>
      </c>
      <c r="P546" s="13">
        <v>2025</v>
      </c>
      <c r="Q546" s="13">
        <v>32</v>
      </c>
    </row>
    <row r="547" spans="1:17" x14ac:dyDescent="0.35">
      <c r="A547" s="12">
        <v>63.28</v>
      </c>
      <c r="B547" s="13"/>
      <c r="C547" s="13"/>
      <c r="D547" s="13"/>
      <c r="E547" s="13"/>
      <c r="F547" s="13"/>
      <c r="G547" s="13"/>
      <c r="H547" s="13"/>
      <c r="I547" s="13"/>
      <c r="J547" s="13">
        <v>1</v>
      </c>
      <c r="K547" s="13">
        <v>2000</v>
      </c>
      <c r="L547" s="13">
        <v>2025</v>
      </c>
      <c r="M547" s="13">
        <v>32</v>
      </c>
      <c r="N547" s="13">
        <v>1</v>
      </c>
      <c r="O547" s="13">
        <v>2000</v>
      </c>
      <c r="P547" s="13">
        <v>2025</v>
      </c>
      <c r="Q547" s="13">
        <v>32</v>
      </c>
    </row>
    <row r="548" spans="1:17" x14ac:dyDescent="0.35">
      <c r="A548" s="11" t="s">
        <v>3302</v>
      </c>
      <c r="B548" s="13"/>
      <c r="C548" s="13"/>
      <c r="D548" s="13"/>
      <c r="E548" s="13"/>
      <c r="F548" s="13"/>
      <c r="G548" s="13"/>
      <c r="H548" s="13"/>
      <c r="I548" s="13"/>
      <c r="J548" s="13">
        <v>1</v>
      </c>
      <c r="K548" s="13">
        <v>8400</v>
      </c>
      <c r="L548" s="13">
        <v>8685</v>
      </c>
      <c r="M548" s="13">
        <v>50</v>
      </c>
      <c r="N548" s="13">
        <v>1</v>
      </c>
      <c r="O548" s="13">
        <v>8400</v>
      </c>
      <c r="P548" s="13">
        <v>8685</v>
      </c>
      <c r="Q548" s="13">
        <v>50</v>
      </c>
    </row>
    <row r="549" spans="1:17" x14ac:dyDescent="0.35">
      <c r="A549" s="12">
        <v>173.7</v>
      </c>
      <c r="B549" s="13"/>
      <c r="C549" s="13"/>
      <c r="D549" s="13"/>
      <c r="E549" s="13"/>
      <c r="F549" s="13"/>
      <c r="G549" s="13"/>
      <c r="H549" s="13"/>
      <c r="I549" s="13"/>
      <c r="J549" s="13">
        <v>1</v>
      </c>
      <c r="K549" s="13">
        <v>8400</v>
      </c>
      <c r="L549" s="13">
        <v>8685</v>
      </c>
      <c r="M549" s="13">
        <v>50</v>
      </c>
      <c r="N549" s="13">
        <v>1</v>
      </c>
      <c r="O549" s="13">
        <v>8400</v>
      </c>
      <c r="P549" s="13">
        <v>8685</v>
      </c>
      <c r="Q549" s="13">
        <v>50</v>
      </c>
    </row>
    <row r="550" spans="1:17" x14ac:dyDescent="0.35">
      <c r="A550" s="11" t="s">
        <v>3729</v>
      </c>
      <c r="B550" s="13">
        <v>1</v>
      </c>
      <c r="C550" s="13">
        <v>850</v>
      </c>
      <c r="D550" s="13">
        <v>131</v>
      </c>
      <c r="E550" s="13">
        <v>4</v>
      </c>
      <c r="F550" s="13"/>
      <c r="G550" s="13"/>
      <c r="H550" s="13"/>
      <c r="I550" s="13"/>
      <c r="J550" s="13"/>
      <c r="K550" s="13"/>
      <c r="L550" s="13"/>
      <c r="M550" s="13"/>
      <c r="N550" s="13">
        <v>1</v>
      </c>
      <c r="O550" s="13">
        <v>850</v>
      </c>
      <c r="P550" s="13">
        <v>131</v>
      </c>
      <c r="Q550" s="13">
        <v>4</v>
      </c>
    </row>
    <row r="551" spans="1:17" x14ac:dyDescent="0.35">
      <c r="A551" s="12">
        <v>32.75</v>
      </c>
      <c r="B551" s="13">
        <v>1</v>
      </c>
      <c r="C551" s="13">
        <v>850</v>
      </c>
      <c r="D551" s="13">
        <v>131</v>
      </c>
      <c r="E551" s="13">
        <v>4</v>
      </c>
      <c r="F551" s="13"/>
      <c r="G551" s="13"/>
      <c r="H551" s="13"/>
      <c r="I551" s="13"/>
      <c r="J551" s="13"/>
      <c r="K551" s="13"/>
      <c r="L551" s="13"/>
      <c r="M551" s="13"/>
      <c r="N551" s="13">
        <v>1</v>
      </c>
      <c r="O551" s="13">
        <v>850</v>
      </c>
      <c r="P551" s="13">
        <v>131</v>
      </c>
      <c r="Q551" s="13">
        <v>4</v>
      </c>
    </row>
    <row r="552" spans="1:17" x14ac:dyDescent="0.35">
      <c r="A552" s="11" t="s">
        <v>2917</v>
      </c>
      <c r="B552" s="13">
        <v>1</v>
      </c>
      <c r="C552" s="13">
        <v>2000</v>
      </c>
      <c r="D552" s="13">
        <v>437</v>
      </c>
      <c r="E552" s="13">
        <v>9</v>
      </c>
      <c r="F552" s="13"/>
      <c r="G552" s="13"/>
      <c r="H552" s="13"/>
      <c r="I552" s="13"/>
      <c r="J552" s="13"/>
      <c r="K552" s="13"/>
      <c r="L552" s="13"/>
      <c r="M552" s="13"/>
      <c r="N552" s="13">
        <v>1</v>
      </c>
      <c r="O552" s="13">
        <v>2000</v>
      </c>
      <c r="P552" s="13">
        <v>437</v>
      </c>
      <c r="Q552" s="13">
        <v>9</v>
      </c>
    </row>
    <row r="553" spans="1:17" x14ac:dyDescent="0.35">
      <c r="A553" s="12">
        <v>48.56</v>
      </c>
      <c r="B553" s="13">
        <v>1</v>
      </c>
      <c r="C553" s="13">
        <v>2000</v>
      </c>
      <c r="D553" s="13">
        <v>437</v>
      </c>
      <c r="E553" s="13">
        <v>9</v>
      </c>
      <c r="F553" s="13"/>
      <c r="G553" s="13"/>
      <c r="H553" s="13"/>
      <c r="I553" s="13"/>
      <c r="J553" s="13"/>
      <c r="K553" s="13"/>
      <c r="L553" s="13"/>
      <c r="M553" s="13"/>
      <c r="N553" s="13">
        <v>1</v>
      </c>
      <c r="O553" s="13">
        <v>2000</v>
      </c>
      <c r="P553" s="13">
        <v>437</v>
      </c>
      <c r="Q553" s="13">
        <v>9</v>
      </c>
    </row>
    <row r="554" spans="1:17" x14ac:dyDescent="0.35">
      <c r="A554" s="11" t="s">
        <v>3253</v>
      </c>
      <c r="B554" s="13"/>
      <c r="C554" s="13"/>
      <c r="D554" s="13"/>
      <c r="E554" s="13"/>
      <c r="F554" s="13"/>
      <c r="G554" s="13"/>
      <c r="H554" s="13"/>
      <c r="I554" s="13"/>
      <c r="J554" s="13">
        <v>1</v>
      </c>
      <c r="K554" s="13">
        <v>20000</v>
      </c>
      <c r="L554" s="13">
        <v>20365</v>
      </c>
      <c r="M554" s="13">
        <v>115</v>
      </c>
      <c r="N554" s="13">
        <v>1</v>
      </c>
      <c r="O554" s="13">
        <v>20000</v>
      </c>
      <c r="P554" s="13">
        <v>20365</v>
      </c>
      <c r="Q554" s="13">
        <v>115</v>
      </c>
    </row>
    <row r="555" spans="1:17" x14ac:dyDescent="0.35">
      <c r="A555" s="12">
        <v>177.09</v>
      </c>
      <c r="B555" s="13"/>
      <c r="C555" s="13"/>
      <c r="D555" s="13"/>
      <c r="E555" s="13"/>
      <c r="F555" s="13"/>
      <c r="G555" s="13"/>
      <c r="H555" s="13"/>
      <c r="I555" s="13"/>
      <c r="J555" s="13">
        <v>1</v>
      </c>
      <c r="K555" s="13">
        <v>20000</v>
      </c>
      <c r="L555" s="13">
        <v>20365</v>
      </c>
      <c r="M555" s="13">
        <v>115</v>
      </c>
      <c r="N555" s="13">
        <v>1</v>
      </c>
      <c r="O555" s="13">
        <v>20000</v>
      </c>
      <c r="P555" s="13">
        <v>20365</v>
      </c>
      <c r="Q555" s="13">
        <v>115</v>
      </c>
    </row>
    <row r="556" spans="1:17" x14ac:dyDescent="0.35">
      <c r="A556" s="11" t="s">
        <v>3933</v>
      </c>
      <c r="B556" s="13">
        <v>1</v>
      </c>
      <c r="C556" s="13">
        <v>20000</v>
      </c>
      <c r="D556" s="13">
        <v>0</v>
      </c>
      <c r="E556" s="13">
        <v>0</v>
      </c>
      <c r="F556" s="13"/>
      <c r="G556" s="13"/>
      <c r="H556" s="13"/>
      <c r="I556" s="13"/>
      <c r="J556" s="13"/>
      <c r="K556" s="13"/>
      <c r="L556" s="13"/>
      <c r="M556" s="13"/>
      <c r="N556" s="13">
        <v>1</v>
      </c>
      <c r="O556" s="13">
        <v>20000</v>
      </c>
      <c r="P556" s="13">
        <v>0</v>
      </c>
      <c r="Q556" s="13">
        <v>0</v>
      </c>
    </row>
    <row r="557" spans="1:17" x14ac:dyDescent="0.35">
      <c r="A557" s="12" t="s">
        <v>8382</v>
      </c>
      <c r="B557" s="13">
        <v>1</v>
      </c>
      <c r="C557" s="13">
        <v>20000</v>
      </c>
      <c r="D557" s="13">
        <v>0</v>
      </c>
      <c r="E557" s="13">
        <v>0</v>
      </c>
      <c r="F557" s="13"/>
      <c r="G557" s="13"/>
      <c r="H557" s="13"/>
      <c r="I557" s="13"/>
      <c r="J557" s="13"/>
      <c r="K557" s="13"/>
      <c r="L557" s="13"/>
      <c r="M557" s="13"/>
      <c r="N557" s="13">
        <v>1</v>
      </c>
      <c r="O557" s="13">
        <v>20000</v>
      </c>
      <c r="P557" s="13">
        <v>0</v>
      </c>
      <c r="Q557" s="13">
        <v>0</v>
      </c>
    </row>
    <row r="558" spans="1:17" x14ac:dyDescent="0.35">
      <c r="A558" s="11" t="s">
        <v>3181</v>
      </c>
      <c r="B558" s="13"/>
      <c r="C558" s="13"/>
      <c r="D558" s="13"/>
      <c r="E558" s="13"/>
      <c r="F558" s="13"/>
      <c r="G558" s="13"/>
      <c r="H558" s="13"/>
      <c r="I558" s="13"/>
      <c r="J558" s="13">
        <v>1</v>
      </c>
      <c r="K558" s="13">
        <v>500</v>
      </c>
      <c r="L558" s="13">
        <v>545</v>
      </c>
      <c r="M558" s="13">
        <v>15</v>
      </c>
      <c r="N558" s="13">
        <v>1</v>
      </c>
      <c r="O558" s="13">
        <v>500</v>
      </c>
      <c r="P558" s="13">
        <v>545</v>
      </c>
      <c r="Q558" s="13">
        <v>15</v>
      </c>
    </row>
    <row r="559" spans="1:17" x14ac:dyDescent="0.35">
      <c r="A559" s="12">
        <v>36.33</v>
      </c>
      <c r="B559" s="13"/>
      <c r="C559" s="13"/>
      <c r="D559" s="13"/>
      <c r="E559" s="13"/>
      <c r="F559" s="13"/>
      <c r="G559" s="13"/>
      <c r="H559" s="13"/>
      <c r="I559" s="13"/>
      <c r="J559" s="13">
        <v>1</v>
      </c>
      <c r="K559" s="13">
        <v>500</v>
      </c>
      <c r="L559" s="13">
        <v>545</v>
      </c>
      <c r="M559" s="13">
        <v>15</v>
      </c>
      <c r="N559" s="13">
        <v>1</v>
      </c>
      <c r="O559" s="13">
        <v>500</v>
      </c>
      <c r="P559" s="13">
        <v>545</v>
      </c>
      <c r="Q559" s="13">
        <v>15</v>
      </c>
    </row>
    <row r="560" spans="1:17" x14ac:dyDescent="0.35">
      <c r="A560" s="11" t="s">
        <v>1292</v>
      </c>
      <c r="B560" s="13"/>
      <c r="C560" s="13"/>
      <c r="D560" s="13"/>
      <c r="E560" s="13"/>
      <c r="F560" s="13"/>
      <c r="G560" s="13"/>
      <c r="H560" s="13"/>
      <c r="I560" s="13"/>
      <c r="J560" s="13">
        <v>1</v>
      </c>
      <c r="K560" s="13">
        <v>3000</v>
      </c>
      <c r="L560" s="13">
        <v>4371</v>
      </c>
      <c r="M560" s="13">
        <v>42</v>
      </c>
      <c r="N560" s="13">
        <v>1</v>
      </c>
      <c r="O560" s="13">
        <v>3000</v>
      </c>
      <c r="P560" s="13">
        <v>4371</v>
      </c>
      <c r="Q560" s="13">
        <v>42</v>
      </c>
    </row>
    <row r="561" spans="1:17" x14ac:dyDescent="0.35">
      <c r="A561" s="12">
        <v>104.07</v>
      </c>
      <c r="B561" s="13"/>
      <c r="C561" s="13"/>
      <c r="D561" s="13"/>
      <c r="E561" s="13"/>
      <c r="F561" s="13"/>
      <c r="G561" s="13"/>
      <c r="H561" s="13"/>
      <c r="I561" s="13"/>
      <c r="J561" s="13">
        <v>1</v>
      </c>
      <c r="K561" s="13">
        <v>3000</v>
      </c>
      <c r="L561" s="13">
        <v>4371</v>
      </c>
      <c r="M561" s="13">
        <v>42</v>
      </c>
      <c r="N561" s="13">
        <v>1</v>
      </c>
      <c r="O561" s="13">
        <v>3000</v>
      </c>
      <c r="P561" s="13">
        <v>4371</v>
      </c>
      <c r="Q561" s="13">
        <v>42</v>
      </c>
    </row>
    <row r="562" spans="1:17" x14ac:dyDescent="0.35">
      <c r="A562" s="11" t="s">
        <v>3939</v>
      </c>
      <c r="B562" s="13">
        <v>1</v>
      </c>
      <c r="C562" s="13">
        <v>1200</v>
      </c>
      <c r="D562" s="13">
        <v>0</v>
      </c>
      <c r="E562" s="13">
        <v>0</v>
      </c>
      <c r="F562" s="13"/>
      <c r="G562" s="13"/>
      <c r="H562" s="13"/>
      <c r="I562" s="13"/>
      <c r="J562" s="13"/>
      <c r="K562" s="13"/>
      <c r="L562" s="13"/>
      <c r="M562" s="13"/>
      <c r="N562" s="13">
        <v>1</v>
      </c>
      <c r="O562" s="13">
        <v>1200</v>
      </c>
      <c r="P562" s="13">
        <v>0</v>
      </c>
      <c r="Q562" s="13">
        <v>0</v>
      </c>
    </row>
    <row r="563" spans="1:17" x14ac:dyDescent="0.35">
      <c r="A563" s="12" t="s">
        <v>8382</v>
      </c>
      <c r="B563" s="13">
        <v>1</v>
      </c>
      <c r="C563" s="13">
        <v>1200</v>
      </c>
      <c r="D563" s="13">
        <v>0</v>
      </c>
      <c r="E563" s="13">
        <v>0</v>
      </c>
      <c r="F563" s="13"/>
      <c r="G563" s="13"/>
      <c r="H563" s="13"/>
      <c r="I563" s="13"/>
      <c r="J563" s="13"/>
      <c r="K563" s="13"/>
      <c r="L563" s="13"/>
      <c r="M563" s="13"/>
      <c r="N563" s="13">
        <v>1</v>
      </c>
      <c r="O563" s="13">
        <v>1200</v>
      </c>
      <c r="P563" s="13">
        <v>0</v>
      </c>
      <c r="Q563" s="13">
        <v>0</v>
      </c>
    </row>
    <row r="564" spans="1:17" x14ac:dyDescent="0.35">
      <c r="A564" s="11" t="s">
        <v>2863</v>
      </c>
      <c r="B564" s="13">
        <v>1</v>
      </c>
      <c r="C564" s="13">
        <v>50000</v>
      </c>
      <c r="D564" s="13">
        <v>20</v>
      </c>
      <c r="E564" s="13">
        <v>1</v>
      </c>
      <c r="F564" s="13"/>
      <c r="G564" s="13"/>
      <c r="H564" s="13"/>
      <c r="I564" s="13"/>
      <c r="J564" s="13"/>
      <c r="K564" s="13"/>
      <c r="L564" s="13"/>
      <c r="M564" s="13"/>
      <c r="N564" s="13">
        <v>1</v>
      </c>
      <c r="O564" s="13">
        <v>50000</v>
      </c>
      <c r="P564" s="13">
        <v>20</v>
      </c>
      <c r="Q564" s="13">
        <v>1</v>
      </c>
    </row>
    <row r="565" spans="1:17" x14ac:dyDescent="0.35">
      <c r="A565" s="12">
        <v>20</v>
      </c>
      <c r="B565" s="13">
        <v>1</v>
      </c>
      <c r="C565" s="13">
        <v>50000</v>
      </c>
      <c r="D565" s="13">
        <v>20</v>
      </c>
      <c r="E565" s="13">
        <v>1</v>
      </c>
      <c r="F565" s="13"/>
      <c r="G565" s="13"/>
      <c r="H565" s="13"/>
      <c r="I565" s="13"/>
      <c r="J565" s="13"/>
      <c r="K565" s="13"/>
      <c r="L565" s="13"/>
      <c r="M565" s="13"/>
      <c r="N565" s="13">
        <v>1</v>
      </c>
      <c r="O565" s="13">
        <v>50000</v>
      </c>
      <c r="P565" s="13">
        <v>20</v>
      </c>
      <c r="Q565" s="13">
        <v>1</v>
      </c>
    </row>
    <row r="566" spans="1:17" x14ac:dyDescent="0.35">
      <c r="A566" s="11" t="s">
        <v>3184</v>
      </c>
      <c r="B566" s="13"/>
      <c r="C566" s="13"/>
      <c r="D566" s="13"/>
      <c r="E566" s="13"/>
      <c r="F566" s="13"/>
      <c r="G566" s="13"/>
      <c r="H566" s="13"/>
      <c r="I566" s="13"/>
      <c r="J566" s="13">
        <v>1</v>
      </c>
      <c r="K566" s="13">
        <v>4300</v>
      </c>
      <c r="L566" s="13">
        <v>4610</v>
      </c>
      <c r="M566" s="13">
        <v>46</v>
      </c>
      <c r="N566" s="13">
        <v>1</v>
      </c>
      <c r="O566" s="13">
        <v>4300</v>
      </c>
      <c r="P566" s="13">
        <v>4610</v>
      </c>
      <c r="Q566" s="13">
        <v>46</v>
      </c>
    </row>
    <row r="567" spans="1:17" x14ac:dyDescent="0.35">
      <c r="A567" s="12">
        <v>100.22</v>
      </c>
      <c r="B567" s="13"/>
      <c r="C567" s="13"/>
      <c r="D567" s="13"/>
      <c r="E567" s="13"/>
      <c r="F567" s="13"/>
      <c r="G567" s="13"/>
      <c r="H567" s="13"/>
      <c r="I567" s="13"/>
      <c r="J567" s="13">
        <v>1</v>
      </c>
      <c r="K567" s="13">
        <v>4300</v>
      </c>
      <c r="L567" s="13">
        <v>4610</v>
      </c>
      <c r="M567" s="13">
        <v>46</v>
      </c>
      <c r="N567" s="13">
        <v>1</v>
      </c>
      <c r="O567" s="13">
        <v>4300</v>
      </c>
      <c r="P567" s="13">
        <v>4610</v>
      </c>
      <c r="Q567" s="13">
        <v>46</v>
      </c>
    </row>
    <row r="568" spans="1:17" x14ac:dyDescent="0.35">
      <c r="A568" s="11" t="s">
        <v>526</v>
      </c>
      <c r="B568" s="13"/>
      <c r="C568" s="13"/>
      <c r="D568" s="13"/>
      <c r="E568" s="13"/>
      <c r="F568" s="13"/>
      <c r="G568" s="13"/>
      <c r="H568" s="13"/>
      <c r="I568" s="13"/>
      <c r="J568" s="13">
        <v>1</v>
      </c>
      <c r="K568" s="13">
        <v>12000</v>
      </c>
      <c r="L568" s="13">
        <v>12000</v>
      </c>
      <c r="M568" s="13">
        <v>12</v>
      </c>
      <c r="N568" s="13">
        <v>1</v>
      </c>
      <c r="O568" s="13">
        <v>12000</v>
      </c>
      <c r="P568" s="13">
        <v>12000</v>
      </c>
      <c r="Q568" s="13">
        <v>12</v>
      </c>
    </row>
    <row r="569" spans="1:17" x14ac:dyDescent="0.35">
      <c r="A569" s="12">
        <v>1000</v>
      </c>
      <c r="B569" s="13"/>
      <c r="C569" s="13"/>
      <c r="D569" s="13"/>
      <c r="E569" s="13"/>
      <c r="F569" s="13"/>
      <c r="G569" s="13"/>
      <c r="H569" s="13"/>
      <c r="I569" s="13"/>
      <c r="J569" s="13">
        <v>1</v>
      </c>
      <c r="K569" s="13">
        <v>12000</v>
      </c>
      <c r="L569" s="13">
        <v>12000</v>
      </c>
      <c r="M569" s="13">
        <v>12</v>
      </c>
      <c r="N569" s="13">
        <v>1</v>
      </c>
      <c r="O569" s="13">
        <v>12000</v>
      </c>
      <c r="P569" s="13">
        <v>12000</v>
      </c>
      <c r="Q569" s="13">
        <v>12</v>
      </c>
    </row>
    <row r="570" spans="1:17" x14ac:dyDescent="0.35">
      <c r="A570" s="11" t="s">
        <v>2800</v>
      </c>
      <c r="B570" s="13"/>
      <c r="C570" s="13"/>
      <c r="D570" s="13"/>
      <c r="E570" s="13"/>
      <c r="F570" s="13"/>
      <c r="G570" s="13"/>
      <c r="H570" s="13"/>
      <c r="I570" s="13"/>
      <c r="J570" s="13">
        <v>1</v>
      </c>
      <c r="K570" s="13">
        <v>1000</v>
      </c>
      <c r="L570" s="13">
        <v>1330</v>
      </c>
      <c r="M570" s="13">
        <v>31</v>
      </c>
      <c r="N570" s="13">
        <v>1</v>
      </c>
      <c r="O570" s="13">
        <v>1000</v>
      </c>
      <c r="P570" s="13">
        <v>1330</v>
      </c>
      <c r="Q570" s="13">
        <v>31</v>
      </c>
    </row>
    <row r="571" spans="1:17" x14ac:dyDescent="0.35">
      <c r="A571" s="12">
        <v>42.9</v>
      </c>
      <c r="B571" s="13"/>
      <c r="C571" s="13"/>
      <c r="D571" s="13"/>
      <c r="E571" s="13"/>
      <c r="F571" s="13"/>
      <c r="G571" s="13"/>
      <c r="H571" s="13"/>
      <c r="I571" s="13"/>
      <c r="J571" s="13">
        <v>1</v>
      </c>
      <c r="K571" s="13">
        <v>1000</v>
      </c>
      <c r="L571" s="13">
        <v>1330</v>
      </c>
      <c r="M571" s="13">
        <v>31</v>
      </c>
      <c r="N571" s="13">
        <v>1</v>
      </c>
      <c r="O571" s="13">
        <v>1000</v>
      </c>
      <c r="P571" s="13">
        <v>1330</v>
      </c>
      <c r="Q571" s="13">
        <v>31</v>
      </c>
    </row>
    <row r="572" spans="1:17" x14ac:dyDescent="0.35">
      <c r="A572" s="11" t="s">
        <v>3619</v>
      </c>
      <c r="B572" s="13"/>
      <c r="C572" s="13"/>
      <c r="D572" s="13"/>
      <c r="E572" s="13"/>
      <c r="F572" s="13"/>
      <c r="G572" s="13"/>
      <c r="H572" s="13"/>
      <c r="I572" s="13"/>
      <c r="J572" s="13">
        <v>1</v>
      </c>
      <c r="K572" s="13">
        <v>3000</v>
      </c>
      <c r="L572" s="13">
        <v>3292</v>
      </c>
      <c r="M572" s="13">
        <v>70</v>
      </c>
      <c r="N572" s="13">
        <v>1</v>
      </c>
      <c r="O572" s="13">
        <v>3000</v>
      </c>
      <c r="P572" s="13">
        <v>3292</v>
      </c>
      <c r="Q572" s="13">
        <v>70</v>
      </c>
    </row>
    <row r="573" spans="1:17" x14ac:dyDescent="0.35">
      <c r="A573" s="12">
        <v>47.03</v>
      </c>
      <c r="B573" s="13"/>
      <c r="C573" s="13"/>
      <c r="D573" s="13"/>
      <c r="E573" s="13"/>
      <c r="F573" s="13"/>
      <c r="G573" s="13"/>
      <c r="H573" s="13"/>
      <c r="I573" s="13"/>
      <c r="J573" s="13">
        <v>1</v>
      </c>
      <c r="K573" s="13">
        <v>3000</v>
      </c>
      <c r="L573" s="13">
        <v>3292</v>
      </c>
      <c r="M573" s="13">
        <v>70</v>
      </c>
      <c r="N573" s="13">
        <v>1</v>
      </c>
      <c r="O573" s="13">
        <v>3000</v>
      </c>
      <c r="P573" s="13">
        <v>3292</v>
      </c>
      <c r="Q573" s="13">
        <v>70</v>
      </c>
    </row>
    <row r="574" spans="1:17" x14ac:dyDescent="0.35">
      <c r="A574" s="11" t="s">
        <v>3711</v>
      </c>
      <c r="B574" s="13"/>
      <c r="C574" s="13"/>
      <c r="D574" s="13"/>
      <c r="E574" s="13"/>
      <c r="F574" s="13"/>
      <c r="G574" s="13"/>
      <c r="H574" s="13"/>
      <c r="I574" s="13"/>
      <c r="J574" s="13">
        <v>1</v>
      </c>
      <c r="K574" s="13">
        <v>10000</v>
      </c>
      <c r="L574" s="13">
        <v>10235</v>
      </c>
      <c r="M574" s="13">
        <v>97</v>
      </c>
      <c r="N574" s="13">
        <v>1</v>
      </c>
      <c r="O574" s="13">
        <v>10000</v>
      </c>
      <c r="P574" s="13">
        <v>10235</v>
      </c>
      <c r="Q574" s="13">
        <v>97</v>
      </c>
    </row>
    <row r="575" spans="1:17" x14ac:dyDescent="0.35">
      <c r="A575" s="12">
        <v>105.52</v>
      </c>
      <c r="B575" s="13"/>
      <c r="C575" s="13"/>
      <c r="D575" s="13"/>
      <c r="E575" s="13"/>
      <c r="F575" s="13"/>
      <c r="G575" s="13"/>
      <c r="H575" s="13"/>
      <c r="I575" s="13"/>
      <c r="J575" s="13">
        <v>1</v>
      </c>
      <c r="K575" s="13">
        <v>10000</v>
      </c>
      <c r="L575" s="13">
        <v>10235</v>
      </c>
      <c r="M575" s="13">
        <v>97</v>
      </c>
      <c r="N575" s="13">
        <v>1</v>
      </c>
      <c r="O575" s="13">
        <v>10000</v>
      </c>
      <c r="P575" s="13">
        <v>10235</v>
      </c>
      <c r="Q575" s="13">
        <v>97</v>
      </c>
    </row>
    <row r="576" spans="1:17" x14ac:dyDescent="0.35">
      <c r="A576" s="11" t="s">
        <v>3219</v>
      </c>
      <c r="B576" s="13"/>
      <c r="C576" s="13"/>
      <c r="D576" s="13"/>
      <c r="E576" s="13"/>
      <c r="F576" s="13"/>
      <c r="G576" s="13"/>
      <c r="H576" s="13"/>
      <c r="I576" s="13"/>
      <c r="J576" s="13">
        <v>1</v>
      </c>
      <c r="K576" s="13">
        <v>20000</v>
      </c>
      <c r="L576" s="13">
        <v>20022</v>
      </c>
      <c r="M576" s="13">
        <v>119</v>
      </c>
      <c r="N576" s="13">
        <v>1</v>
      </c>
      <c r="O576" s="13">
        <v>20000</v>
      </c>
      <c r="P576" s="13">
        <v>20022</v>
      </c>
      <c r="Q576" s="13">
        <v>119</v>
      </c>
    </row>
    <row r="577" spans="1:17" x14ac:dyDescent="0.35">
      <c r="A577" s="12">
        <v>168.25</v>
      </c>
      <c r="B577" s="13"/>
      <c r="C577" s="13"/>
      <c r="D577" s="13"/>
      <c r="E577" s="13"/>
      <c r="F577" s="13"/>
      <c r="G577" s="13"/>
      <c r="H577" s="13"/>
      <c r="I577" s="13"/>
      <c r="J577" s="13">
        <v>1</v>
      </c>
      <c r="K577" s="13">
        <v>20000</v>
      </c>
      <c r="L577" s="13">
        <v>20022</v>
      </c>
      <c r="M577" s="13">
        <v>119</v>
      </c>
      <c r="N577" s="13">
        <v>1</v>
      </c>
      <c r="O577" s="13">
        <v>20000</v>
      </c>
      <c r="P577" s="13">
        <v>20022</v>
      </c>
      <c r="Q577" s="13">
        <v>119</v>
      </c>
    </row>
    <row r="578" spans="1:17" x14ac:dyDescent="0.35">
      <c r="A578" s="11" t="s">
        <v>3811</v>
      </c>
      <c r="B578" s="13"/>
      <c r="C578" s="13"/>
      <c r="D578" s="13"/>
      <c r="E578" s="13"/>
      <c r="F578" s="13"/>
      <c r="G578" s="13"/>
      <c r="H578" s="13"/>
      <c r="I578" s="13"/>
      <c r="J578" s="13">
        <v>1</v>
      </c>
      <c r="K578" s="13">
        <v>1500</v>
      </c>
      <c r="L578" s="13">
        <v>2102</v>
      </c>
      <c r="M578" s="13">
        <v>34</v>
      </c>
      <c r="N578" s="13">
        <v>1</v>
      </c>
      <c r="O578" s="13">
        <v>1500</v>
      </c>
      <c r="P578" s="13">
        <v>2102</v>
      </c>
      <c r="Q578" s="13">
        <v>34</v>
      </c>
    </row>
    <row r="579" spans="1:17" x14ac:dyDescent="0.35">
      <c r="A579" s="12">
        <v>61.82</v>
      </c>
      <c r="B579" s="13"/>
      <c r="C579" s="13"/>
      <c r="D579" s="13"/>
      <c r="E579" s="13"/>
      <c r="F579" s="13"/>
      <c r="G579" s="13"/>
      <c r="H579" s="13"/>
      <c r="I579" s="13"/>
      <c r="J579" s="13">
        <v>1</v>
      </c>
      <c r="K579" s="13">
        <v>1500</v>
      </c>
      <c r="L579" s="13">
        <v>2102</v>
      </c>
      <c r="M579" s="13">
        <v>34</v>
      </c>
      <c r="N579" s="13">
        <v>1</v>
      </c>
      <c r="O579" s="13">
        <v>1500</v>
      </c>
      <c r="P579" s="13">
        <v>2102</v>
      </c>
      <c r="Q579" s="13">
        <v>34</v>
      </c>
    </row>
    <row r="580" spans="1:17" x14ac:dyDescent="0.35">
      <c r="A580" s="11" t="s">
        <v>3528</v>
      </c>
      <c r="B580" s="13"/>
      <c r="C580" s="13"/>
      <c r="D580" s="13"/>
      <c r="E580" s="13"/>
      <c r="F580" s="13"/>
      <c r="G580" s="13"/>
      <c r="H580" s="13"/>
      <c r="I580" s="13"/>
      <c r="J580" s="13">
        <v>1</v>
      </c>
      <c r="K580" s="13">
        <v>500</v>
      </c>
      <c r="L580" s="13">
        <v>660</v>
      </c>
      <c r="M580" s="13">
        <v>18</v>
      </c>
      <c r="N580" s="13">
        <v>1</v>
      </c>
      <c r="O580" s="13">
        <v>500</v>
      </c>
      <c r="P580" s="13">
        <v>660</v>
      </c>
      <c r="Q580" s="13">
        <v>18</v>
      </c>
    </row>
    <row r="581" spans="1:17" x14ac:dyDescent="0.35">
      <c r="A581" s="12">
        <v>36.67</v>
      </c>
      <c r="B581" s="13"/>
      <c r="C581" s="13"/>
      <c r="D581" s="13"/>
      <c r="E581" s="13"/>
      <c r="F581" s="13"/>
      <c r="G581" s="13"/>
      <c r="H581" s="13"/>
      <c r="I581" s="13"/>
      <c r="J581" s="13">
        <v>1</v>
      </c>
      <c r="K581" s="13">
        <v>500</v>
      </c>
      <c r="L581" s="13">
        <v>660</v>
      </c>
      <c r="M581" s="13">
        <v>18</v>
      </c>
      <c r="N581" s="13">
        <v>1</v>
      </c>
      <c r="O581" s="13">
        <v>500</v>
      </c>
      <c r="P581" s="13">
        <v>660</v>
      </c>
      <c r="Q581" s="13">
        <v>18</v>
      </c>
    </row>
    <row r="582" spans="1:17" x14ac:dyDescent="0.35">
      <c r="A582" s="11" t="s">
        <v>2912</v>
      </c>
      <c r="B582" s="13">
        <v>1</v>
      </c>
      <c r="C582" s="13">
        <v>14440</v>
      </c>
      <c r="D582" s="13">
        <v>2030</v>
      </c>
      <c r="E582" s="13">
        <v>26</v>
      </c>
      <c r="F582" s="13"/>
      <c r="G582" s="13"/>
      <c r="H582" s="13"/>
      <c r="I582" s="13"/>
      <c r="J582" s="13"/>
      <c r="K582" s="13"/>
      <c r="L582" s="13"/>
      <c r="M582" s="13"/>
      <c r="N582" s="13">
        <v>1</v>
      </c>
      <c r="O582" s="13">
        <v>14440</v>
      </c>
      <c r="P582" s="13">
        <v>2030</v>
      </c>
      <c r="Q582" s="13">
        <v>26</v>
      </c>
    </row>
    <row r="583" spans="1:17" x14ac:dyDescent="0.35">
      <c r="A583" s="12">
        <v>78.08</v>
      </c>
      <c r="B583" s="13">
        <v>1</v>
      </c>
      <c r="C583" s="13">
        <v>14440</v>
      </c>
      <c r="D583" s="13">
        <v>2030</v>
      </c>
      <c r="E583" s="13">
        <v>26</v>
      </c>
      <c r="F583" s="13"/>
      <c r="G583" s="13"/>
      <c r="H583" s="13"/>
      <c r="I583" s="13"/>
      <c r="J583" s="13"/>
      <c r="K583" s="13"/>
      <c r="L583" s="13"/>
      <c r="M583" s="13"/>
      <c r="N583" s="13">
        <v>1</v>
      </c>
      <c r="O583" s="13">
        <v>14440</v>
      </c>
      <c r="P583" s="13">
        <v>2030</v>
      </c>
      <c r="Q583" s="13">
        <v>26</v>
      </c>
    </row>
    <row r="584" spans="1:17" x14ac:dyDescent="0.35">
      <c r="A584" s="11" t="s">
        <v>3322</v>
      </c>
      <c r="B584" s="13"/>
      <c r="C584" s="13"/>
      <c r="D584" s="13"/>
      <c r="E584" s="13"/>
      <c r="F584" s="13"/>
      <c r="G584" s="13"/>
      <c r="H584" s="13"/>
      <c r="I584" s="13"/>
      <c r="J584" s="13">
        <v>1</v>
      </c>
      <c r="K584" s="13">
        <v>3300</v>
      </c>
      <c r="L584" s="13">
        <v>3350</v>
      </c>
      <c r="M584" s="13">
        <v>23</v>
      </c>
      <c r="N584" s="13">
        <v>1</v>
      </c>
      <c r="O584" s="13">
        <v>3300</v>
      </c>
      <c r="P584" s="13">
        <v>3350</v>
      </c>
      <c r="Q584" s="13">
        <v>23</v>
      </c>
    </row>
    <row r="585" spans="1:17" x14ac:dyDescent="0.35">
      <c r="A585" s="12">
        <v>145.65</v>
      </c>
      <c r="B585" s="13"/>
      <c r="C585" s="13"/>
      <c r="D585" s="13"/>
      <c r="E585" s="13"/>
      <c r="F585" s="13"/>
      <c r="G585" s="13"/>
      <c r="H585" s="13"/>
      <c r="I585" s="13"/>
      <c r="J585" s="13">
        <v>1</v>
      </c>
      <c r="K585" s="13">
        <v>3300</v>
      </c>
      <c r="L585" s="13">
        <v>3350</v>
      </c>
      <c r="M585" s="13">
        <v>23</v>
      </c>
      <c r="N585" s="13">
        <v>1</v>
      </c>
      <c r="O585" s="13">
        <v>3300</v>
      </c>
      <c r="P585" s="13">
        <v>3350</v>
      </c>
      <c r="Q585" s="13">
        <v>23</v>
      </c>
    </row>
    <row r="586" spans="1:17" x14ac:dyDescent="0.35">
      <c r="A586" s="11" t="s">
        <v>3980</v>
      </c>
      <c r="B586" s="13">
        <v>1</v>
      </c>
      <c r="C586" s="13">
        <v>1500</v>
      </c>
      <c r="D586" s="13">
        <v>95</v>
      </c>
      <c r="E586" s="13">
        <v>10</v>
      </c>
      <c r="F586" s="13"/>
      <c r="G586" s="13"/>
      <c r="H586" s="13"/>
      <c r="I586" s="13"/>
      <c r="J586" s="13"/>
      <c r="K586" s="13"/>
      <c r="L586" s="13"/>
      <c r="M586" s="13"/>
      <c r="N586" s="13">
        <v>1</v>
      </c>
      <c r="O586" s="13">
        <v>1500</v>
      </c>
      <c r="P586" s="13">
        <v>95</v>
      </c>
      <c r="Q586" s="13">
        <v>10</v>
      </c>
    </row>
    <row r="587" spans="1:17" x14ac:dyDescent="0.35">
      <c r="A587" s="12">
        <v>9.5</v>
      </c>
      <c r="B587" s="13">
        <v>1</v>
      </c>
      <c r="C587" s="13">
        <v>1500</v>
      </c>
      <c r="D587" s="13">
        <v>95</v>
      </c>
      <c r="E587" s="13">
        <v>10</v>
      </c>
      <c r="F587" s="13"/>
      <c r="G587" s="13"/>
      <c r="H587" s="13"/>
      <c r="I587" s="13"/>
      <c r="J587" s="13"/>
      <c r="K587" s="13"/>
      <c r="L587" s="13"/>
      <c r="M587" s="13"/>
      <c r="N587" s="13">
        <v>1</v>
      </c>
      <c r="O587" s="13">
        <v>1500</v>
      </c>
      <c r="P587" s="13">
        <v>95</v>
      </c>
      <c r="Q587" s="13">
        <v>10</v>
      </c>
    </row>
    <row r="588" spans="1:17" x14ac:dyDescent="0.35">
      <c r="A588" s="11" t="s">
        <v>3529</v>
      </c>
      <c r="B588" s="13"/>
      <c r="C588" s="13"/>
      <c r="D588" s="13"/>
      <c r="E588" s="13"/>
      <c r="F588" s="13"/>
      <c r="G588" s="13"/>
      <c r="H588" s="13"/>
      <c r="I588" s="13"/>
      <c r="J588" s="13">
        <v>1</v>
      </c>
      <c r="K588" s="13">
        <v>2750</v>
      </c>
      <c r="L588" s="13">
        <v>2750</v>
      </c>
      <c r="M588" s="13">
        <v>22</v>
      </c>
      <c r="N588" s="13">
        <v>1</v>
      </c>
      <c r="O588" s="13">
        <v>2750</v>
      </c>
      <c r="P588" s="13">
        <v>2750</v>
      </c>
      <c r="Q588" s="13">
        <v>22</v>
      </c>
    </row>
    <row r="589" spans="1:17" x14ac:dyDescent="0.35">
      <c r="A589" s="12">
        <v>125</v>
      </c>
      <c r="B589" s="13"/>
      <c r="C589" s="13"/>
      <c r="D589" s="13"/>
      <c r="E589" s="13"/>
      <c r="F589" s="13"/>
      <c r="G589" s="13"/>
      <c r="H589" s="13"/>
      <c r="I589" s="13"/>
      <c r="J589" s="13">
        <v>1</v>
      </c>
      <c r="K589" s="13">
        <v>2750</v>
      </c>
      <c r="L589" s="13">
        <v>2750</v>
      </c>
      <c r="M589" s="13">
        <v>22</v>
      </c>
      <c r="N589" s="13">
        <v>1</v>
      </c>
      <c r="O589" s="13">
        <v>2750</v>
      </c>
      <c r="P589" s="13">
        <v>2750</v>
      </c>
      <c r="Q589" s="13">
        <v>22</v>
      </c>
    </row>
    <row r="590" spans="1:17" x14ac:dyDescent="0.35">
      <c r="A590" s="11" t="s">
        <v>3834</v>
      </c>
      <c r="B590" s="13"/>
      <c r="C590" s="13"/>
      <c r="D590" s="13"/>
      <c r="E590" s="13"/>
      <c r="F590" s="13"/>
      <c r="G590" s="13"/>
      <c r="H590" s="13"/>
      <c r="I590" s="13"/>
      <c r="J590" s="13">
        <v>1</v>
      </c>
      <c r="K590" s="13">
        <v>2000</v>
      </c>
      <c r="L590" s="13">
        <v>2042</v>
      </c>
      <c r="M590" s="13">
        <v>17</v>
      </c>
      <c r="N590" s="13">
        <v>1</v>
      </c>
      <c r="O590" s="13">
        <v>2000</v>
      </c>
      <c r="P590" s="13">
        <v>2042</v>
      </c>
      <c r="Q590" s="13">
        <v>17</v>
      </c>
    </row>
    <row r="591" spans="1:17" x14ac:dyDescent="0.35">
      <c r="A591" s="12">
        <v>120.12</v>
      </c>
      <c r="B591" s="13"/>
      <c r="C591" s="13"/>
      <c r="D591" s="13"/>
      <c r="E591" s="13"/>
      <c r="F591" s="13"/>
      <c r="G591" s="13"/>
      <c r="H591" s="13"/>
      <c r="I591" s="13"/>
      <c r="J591" s="13">
        <v>1</v>
      </c>
      <c r="K591" s="13">
        <v>2000</v>
      </c>
      <c r="L591" s="13">
        <v>2042</v>
      </c>
      <c r="M591" s="13">
        <v>17</v>
      </c>
      <c r="N591" s="13">
        <v>1</v>
      </c>
      <c r="O591" s="13">
        <v>2000</v>
      </c>
      <c r="P591" s="13">
        <v>2042</v>
      </c>
      <c r="Q591" s="13">
        <v>17</v>
      </c>
    </row>
    <row r="592" spans="1:17" x14ac:dyDescent="0.35">
      <c r="A592" s="11" t="s">
        <v>2966</v>
      </c>
      <c r="B592" s="13"/>
      <c r="C592" s="13"/>
      <c r="D592" s="13"/>
      <c r="E592" s="13"/>
      <c r="F592" s="13"/>
      <c r="G592" s="13"/>
      <c r="H592" s="13"/>
      <c r="I592" s="13"/>
      <c r="J592" s="13">
        <v>1</v>
      </c>
      <c r="K592" s="13">
        <v>10000</v>
      </c>
      <c r="L592" s="13">
        <v>11363</v>
      </c>
      <c r="M592" s="13">
        <v>128</v>
      </c>
      <c r="N592" s="13">
        <v>1</v>
      </c>
      <c r="O592" s="13">
        <v>10000</v>
      </c>
      <c r="P592" s="13">
        <v>11363</v>
      </c>
      <c r="Q592" s="13">
        <v>128</v>
      </c>
    </row>
    <row r="593" spans="1:17" x14ac:dyDescent="0.35">
      <c r="A593" s="12">
        <v>88.77</v>
      </c>
      <c r="B593" s="13"/>
      <c r="C593" s="13"/>
      <c r="D593" s="13"/>
      <c r="E593" s="13"/>
      <c r="F593" s="13"/>
      <c r="G593" s="13"/>
      <c r="H593" s="13"/>
      <c r="I593" s="13"/>
      <c r="J593" s="13">
        <v>1</v>
      </c>
      <c r="K593" s="13">
        <v>10000</v>
      </c>
      <c r="L593" s="13">
        <v>11363</v>
      </c>
      <c r="M593" s="13">
        <v>128</v>
      </c>
      <c r="N593" s="13">
        <v>1</v>
      </c>
      <c r="O593" s="13">
        <v>10000</v>
      </c>
      <c r="P593" s="13">
        <v>11363</v>
      </c>
      <c r="Q593" s="13">
        <v>128</v>
      </c>
    </row>
    <row r="594" spans="1:17" x14ac:dyDescent="0.35">
      <c r="A594" s="11" t="s">
        <v>3402</v>
      </c>
      <c r="B594" s="13"/>
      <c r="C594" s="13"/>
      <c r="D594" s="13"/>
      <c r="E594" s="13"/>
      <c r="F594" s="13"/>
      <c r="G594" s="13"/>
      <c r="H594" s="13"/>
      <c r="I594" s="13"/>
      <c r="J594" s="13">
        <v>1</v>
      </c>
      <c r="K594" s="13">
        <v>2000</v>
      </c>
      <c r="L594" s="13">
        <v>2000</v>
      </c>
      <c r="M594" s="13">
        <v>17</v>
      </c>
      <c r="N594" s="13">
        <v>1</v>
      </c>
      <c r="O594" s="13">
        <v>2000</v>
      </c>
      <c r="P594" s="13">
        <v>2000</v>
      </c>
      <c r="Q594" s="13">
        <v>17</v>
      </c>
    </row>
    <row r="595" spans="1:17" x14ac:dyDescent="0.35">
      <c r="A595" s="12">
        <v>117.65</v>
      </c>
      <c r="B595" s="13"/>
      <c r="C595" s="13"/>
      <c r="D595" s="13"/>
      <c r="E595" s="13"/>
      <c r="F595" s="13"/>
      <c r="G595" s="13"/>
      <c r="H595" s="13"/>
      <c r="I595" s="13"/>
      <c r="J595" s="13">
        <v>1</v>
      </c>
      <c r="K595" s="13">
        <v>2000</v>
      </c>
      <c r="L595" s="13">
        <v>2000</v>
      </c>
      <c r="M595" s="13">
        <v>17</v>
      </c>
      <c r="N595" s="13">
        <v>1</v>
      </c>
      <c r="O595" s="13">
        <v>2000</v>
      </c>
      <c r="P595" s="13">
        <v>2000</v>
      </c>
      <c r="Q595" s="13">
        <v>17</v>
      </c>
    </row>
    <row r="596" spans="1:17" x14ac:dyDescent="0.35">
      <c r="A596" s="11" t="s">
        <v>3671</v>
      </c>
      <c r="B596" s="13"/>
      <c r="C596" s="13"/>
      <c r="D596" s="13"/>
      <c r="E596" s="13"/>
      <c r="F596" s="13"/>
      <c r="G596" s="13"/>
      <c r="H596" s="13"/>
      <c r="I596" s="13"/>
      <c r="J596" s="13">
        <v>1</v>
      </c>
      <c r="K596" s="13">
        <v>4500</v>
      </c>
      <c r="L596" s="13">
        <v>4500</v>
      </c>
      <c r="M596" s="13">
        <v>31</v>
      </c>
      <c r="N596" s="13">
        <v>1</v>
      </c>
      <c r="O596" s="13">
        <v>4500</v>
      </c>
      <c r="P596" s="13">
        <v>4500</v>
      </c>
      <c r="Q596" s="13">
        <v>31</v>
      </c>
    </row>
    <row r="597" spans="1:17" x14ac:dyDescent="0.35">
      <c r="A597" s="12">
        <v>145.16</v>
      </c>
      <c r="B597" s="13"/>
      <c r="C597" s="13"/>
      <c r="D597" s="13"/>
      <c r="E597" s="13"/>
      <c r="F597" s="13"/>
      <c r="G597" s="13"/>
      <c r="H597" s="13"/>
      <c r="I597" s="13"/>
      <c r="J597" s="13">
        <v>1</v>
      </c>
      <c r="K597" s="13">
        <v>4500</v>
      </c>
      <c r="L597" s="13">
        <v>4500</v>
      </c>
      <c r="M597" s="13">
        <v>31</v>
      </c>
      <c r="N597" s="13">
        <v>1</v>
      </c>
      <c r="O597" s="13">
        <v>4500</v>
      </c>
      <c r="P597" s="13">
        <v>4500</v>
      </c>
      <c r="Q597" s="13">
        <v>31</v>
      </c>
    </row>
    <row r="598" spans="1:17" x14ac:dyDescent="0.35">
      <c r="A598" s="11" t="s">
        <v>3161</v>
      </c>
      <c r="B598" s="13"/>
      <c r="C598" s="13"/>
      <c r="D598" s="13"/>
      <c r="E598" s="13"/>
      <c r="F598" s="13"/>
      <c r="G598" s="13"/>
      <c r="H598" s="13"/>
      <c r="I598" s="13"/>
      <c r="J598" s="13">
        <v>1</v>
      </c>
      <c r="K598" s="13">
        <v>2000</v>
      </c>
      <c r="L598" s="13">
        <v>2102</v>
      </c>
      <c r="M598" s="13">
        <v>74</v>
      </c>
      <c r="N598" s="13">
        <v>1</v>
      </c>
      <c r="O598" s="13">
        <v>2000</v>
      </c>
      <c r="P598" s="13">
        <v>2102</v>
      </c>
      <c r="Q598" s="13">
        <v>74</v>
      </c>
    </row>
    <row r="599" spans="1:17" x14ac:dyDescent="0.35">
      <c r="A599" s="12">
        <v>28.41</v>
      </c>
      <c r="B599" s="13"/>
      <c r="C599" s="13"/>
      <c r="D599" s="13"/>
      <c r="E599" s="13"/>
      <c r="F599" s="13"/>
      <c r="G599" s="13"/>
      <c r="H599" s="13"/>
      <c r="I599" s="13"/>
      <c r="J599" s="13">
        <v>1</v>
      </c>
      <c r="K599" s="13">
        <v>2000</v>
      </c>
      <c r="L599" s="13">
        <v>2102</v>
      </c>
      <c r="M599" s="13">
        <v>74</v>
      </c>
      <c r="N599" s="13">
        <v>1</v>
      </c>
      <c r="O599" s="13">
        <v>2000</v>
      </c>
      <c r="P599" s="13">
        <v>2102</v>
      </c>
      <c r="Q599" s="13">
        <v>74</v>
      </c>
    </row>
    <row r="600" spans="1:17" x14ac:dyDescent="0.35">
      <c r="A600" s="11" t="s">
        <v>3578</v>
      </c>
      <c r="B600" s="13"/>
      <c r="C600" s="13"/>
      <c r="D600" s="13"/>
      <c r="E600" s="13"/>
      <c r="F600" s="13"/>
      <c r="G600" s="13"/>
      <c r="H600" s="13"/>
      <c r="I600" s="13"/>
      <c r="J600" s="13">
        <v>1</v>
      </c>
      <c r="K600" s="13">
        <v>500</v>
      </c>
      <c r="L600" s="13">
        <v>500</v>
      </c>
      <c r="M600" s="13">
        <v>14</v>
      </c>
      <c r="N600" s="13">
        <v>1</v>
      </c>
      <c r="O600" s="13">
        <v>500</v>
      </c>
      <c r="P600" s="13">
        <v>500</v>
      </c>
      <c r="Q600" s="13">
        <v>14</v>
      </c>
    </row>
    <row r="601" spans="1:17" x14ac:dyDescent="0.35">
      <c r="A601" s="12">
        <v>35.71</v>
      </c>
      <c r="B601" s="13"/>
      <c r="C601" s="13"/>
      <c r="D601" s="13"/>
      <c r="E601" s="13"/>
      <c r="F601" s="13"/>
      <c r="G601" s="13"/>
      <c r="H601" s="13"/>
      <c r="I601" s="13"/>
      <c r="J601" s="13">
        <v>1</v>
      </c>
      <c r="K601" s="13">
        <v>500</v>
      </c>
      <c r="L601" s="13">
        <v>500</v>
      </c>
      <c r="M601" s="13">
        <v>14</v>
      </c>
      <c r="N601" s="13">
        <v>1</v>
      </c>
      <c r="O601" s="13">
        <v>500</v>
      </c>
      <c r="P601" s="13">
        <v>500</v>
      </c>
      <c r="Q601" s="13">
        <v>14</v>
      </c>
    </row>
    <row r="602" spans="1:17" x14ac:dyDescent="0.35">
      <c r="A602" s="11" t="s">
        <v>3820</v>
      </c>
      <c r="B602" s="13"/>
      <c r="C602" s="13"/>
      <c r="D602" s="13"/>
      <c r="E602" s="13"/>
      <c r="F602" s="13"/>
      <c r="G602" s="13"/>
      <c r="H602" s="13"/>
      <c r="I602" s="13"/>
      <c r="J602" s="13">
        <v>1</v>
      </c>
      <c r="K602" s="13">
        <v>2500</v>
      </c>
      <c r="L602" s="13">
        <v>2650</v>
      </c>
      <c r="M602" s="13">
        <v>41</v>
      </c>
      <c r="N602" s="13">
        <v>1</v>
      </c>
      <c r="O602" s="13">
        <v>2500</v>
      </c>
      <c r="P602" s="13">
        <v>2650</v>
      </c>
      <c r="Q602" s="13">
        <v>41</v>
      </c>
    </row>
    <row r="603" spans="1:17" x14ac:dyDescent="0.35">
      <c r="A603" s="12">
        <v>64.63</v>
      </c>
      <c r="B603" s="13"/>
      <c r="C603" s="13"/>
      <c r="D603" s="13"/>
      <c r="E603" s="13"/>
      <c r="F603" s="13"/>
      <c r="G603" s="13"/>
      <c r="H603" s="13"/>
      <c r="I603" s="13"/>
      <c r="J603" s="13">
        <v>1</v>
      </c>
      <c r="K603" s="13">
        <v>2500</v>
      </c>
      <c r="L603" s="13">
        <v>2650</v>
      </c>
      <c r="M603" s="13">
        <v>41</v>
      </c>
      <c r="N603" s="13">
        <v>1</v>
      </c>
      <c r="O603" s="13">
        <v>2500</v>
      </c>
      <c r="P603" s="13">
        <v>2650</v>
      </c>
      <c r="Q603" s="13">
        <v>41</v>
      </c>
    </row>
    <row r="604" spans="1:17" x14ac:dyDescent="0.35">
      <c r="A604" s="11" t="s">
        <v>3498</v>
      </c>
      <c r="B604" s="13"/>
      <c r="C604" s="13"/>
      <c r="D604" s="13"/>
      <c r="E604" s="13"/>
      <c r="F604" s="13"/>
      <c r="G604" s="13"/>
      <c r="H604" s="13"/>
      <c r="I604" s="13"/>
      <c r="J604" s="13">
        <v>1</v>
      </c>
      <c r="K604" s="13">
        <v>2000</v>
      </c>
      <c r="L604" s="13">
        <v>2110</v>
      </c>
      <c r="M604" s="13">
        <v>35</v>
      </c>
      <c r="N604" s="13">
        <v>1</v>
      </c>
      <c r="O604" s="13">
        <v>2000</v>
      </c>
      <c r="P604" s="13">
        <v>2110</v>
      </c>
      <c r="Q604" s="13">
        <v>35</v>
      </c>
    </row>
    <row r="605" spans="1:17" x14ac:dyDescent="0.35">
      <c r="A605" s="12">
        <v>60.29</v>
      </c>
      <c r="B605" s="13"/>
      <c r="C605" s="13"/>
      <c r="D605" s="13"/>
      <c r="E605" s="13"/>
      <c r="F605" s="13"/>
      <c r="G605" s="13"/>
      <c r="H605" s="13"/>
      <c r="I605" s="13"/>
      <c r="J605" s="13">
        <v>1</v>
      </c>
      <c r="K605" s="13">
        <v>2000</v>
      </c>
      <c r="L605" s="13">
        <v>2110</v>
      </c>
      <c r="M605" s="13">
        <v>35</v>
      </c>
      <c r="N605" s="13">
        <v>1</v>
      </c>
      <c r="O605" s="13">
        <v>2000</v>
      </c>
      <c r="P605" s="13">
        <v>2110</v>
      </c>
      <c r="Q605" s="13">
        <v>35</v>
      </c>
    </row>
    <row r="606" spans="1:17" x14ac:dyDescent="0.35">
      <c r="A606" s="11" t="s">
        <v>3862</v>
      </c>
      <c r="B606" s="13">
        <v>1</v>
      </c>
      <c r="C606" s="13">
        <v>2413</v>
      </c>
      <c r="D606" s="13">
        <v>650</v>
      </c>
      <c r="E606" s="13">
        <v>14</v>
      </c>
      <c r="F606" s="13"/>
      <c r="G606" s="13"/>
      <c r="H606" s="13"/>
      <c r="I606" s="13"/>
      <c r="J606" s="13"/>
      <c r="K606" s="13"/>
      <c r="L606" s="13"/>
      <c r="M606" s="13"/>
      <c r="N606" s="13">
        <v>1</v>
      </c>
      <c r="O606" s="13">
        <v>2413</v>
      </c>
      <c r="P606" s="13">
        <v>650</v>
      </c>
      <c r="Q606" s="13">
        <v>14</v>
      </c>
    </row>
    <row r="607" spans="1:17" x14ac:dyDescent="0.35">
      <c r="A607" s="12">
        <v>46.43</v>
      </c>
      <c r="B607" s="13">
        <v>1</v>
      </c>
      <c r="C607" s="13">
        <v>2413</v>
      </c>
      <c r="D607" s="13">
        <v>650</v>
      </c>
      <c r="E607" s="13">
        <v>14</v>
      </c>
      <c r="F607" s="13"/>
      <c r="G607" s="13"/>
      <c r="H607" s="13"/>
      <c r="I607" s="13"/>
      <c r="J607" s="13"/>
      <c r="K607" s="13"/>
      <c r="L607" s="13"/>
      <c r="M607" s="13"/>
      <c r="N607" s="13">
        <v>1</v>
      </c>
      <c r="O607" s="13">
        <v>2413</v>
      </c>
      <c r="P607" s="13">
        <v>650</v>
      </c>
      <c r="Q607" s="13">
        <v>14</v>
      </c>
    </row>
    <row r="608" spans="1:17" x14ac:dyDescent="0.35">
      <c r="A608" s="11" t="s">
        <v>3934</v>
      </c>
      <c r="B608" s="13">
        <v>1</v>
      </c>
      <c r="C608" s="13">
        <v>2885</v>
      </c>
      <c r="D608" s="13">
        <v>2485</v>
      </c>
      <c r="E608" s="13">
        <v>10</v>
      </c>
      <c r="F608" s="13"/>
      <c r="G608" s="13"/>
      <c r="H608" s="13"/>
      <c r="I608" s="13"/>
      <c r="J608" s="13"/>
      <c r="K608" s="13"/>
      <c r="L608" s="13"/>
      <c r="M608" s="13"/>
      <c r="N608" s="13">
        <v>1</v>
      </c>
      <c r="O608" s="13">
        <v>2885</v>
      </c>
      <c r="P608" s="13">
        <v>2485</v>
      </c>
      <c r="Q608" s="13">
        <v>10</v>
      </c>
    </row>
    <row r="609" spans="1:17" x14ac:dyDescent="0.35">
      <c r="A609" s="12">
        <v>248.5</v>
      </c>
      <c r="B609" s="13">
        <v>1</v>
      </c>
      <c r="C609" s="13">
        <v>2885</v>
      </c>
      <c r="D609" s="13">
        <v>2485</v>
      </c>
      <c r="E609" s="13">
        <v>10</v>
      </c>
      <c r="F609" s="13"/>
      <c r="G609" s="13"/>
      <c r="H609" s="13"/>
      <c r="I609" s="13"/>
      <c r="J609" s="13"/>
      <c r="K609" s="13"/>
      <c r="L609" s="13"/>
      <c r="M609" s="13"/>
      <c r="N609" s="13">
        <v>1</v>
      </c>
      <c r="O609" s="13">
        <v>2885</v>
      </c>
      <c r="P609" s="13">
        <v>2485</v>
      </c>
      <c r="Q609" s="13">
        <v>10</v>
      </c>
    </row>
    <row r="610" spans="1:17" x14ac:dyDescent="0.35">
      <c r="A610" s="11" t="s">
        <v>3952</v>
      </c>
      <c r="B610" s="13">
        <v>1</v>
      </c>
      <c r="C610" s="13">
        <v>1750</v>
      </c>
      <c r="D610" s="13">
        <v>425</v>
      </c>
      <c r="E610" s="13">
        <v>8</v>
      </c>
      <c r="F610" s="13"/>
      <c r="G610" s="13"/>
      <c r="H610" s="13"/>
      <c r="I610" s="13"/>
      <c r="J610" s="13"/>
      <c r="K610" s="13"/>
      <c r="L610" s="13"/>
      <c r="M610" s="13"/>
      <c r="N610" s="13">
        <v>1</v>
      </c>
      <c r="O610" s="13">
        <v>1750</v>
      </c>
      <c r="P610" s="13">
        <v>425</v>
      </c>
      <c r="Q610" s="13">
        <v>8</v>
      </c>
    </row>
    <row r="611" spans="1:17" x14ac:dyDescent="0.35">
      <c r="A611" s="12">
        <v>53.13</v>
      </c>
      <c r="B611" s="13">
        <v>1</v>
      </c>
      <c r="C611" s="13">
        <v>1750</v>
      </c>
      <c r="D611" s="13">
        <v>425</v>
      </c>
      <c r="E611" s="13">
        <v>8</v>
      </c>
      <c r="F611" s="13"/>
      <c r="G611" s="13"/>
      <c r="H611" s="13"/>
      <c r="I611" s="13"/>
      <c r="J611" s="13"/>
      <c r="K611" s="13"/>
      <c r="L611" s="13"/>
      <c r="M611" s="13"/>
      <c r="N611" s="13">
        <v>1</v>
      </c>
      <c r="O611" s="13">
        <v>1750</v>
      </c>
      <c r="P611" s="13">
        <v>425</v>
      </c>
      <c r="Q611" s="13">
        <v>8</v>
      </c>
    </row>
    <row r="612" spans="1:17" x14ac:dyDescent="0.35">
      <c r="A612" s="11" t="s">
        <v>2786</v>
      </c>
      <c r="B612" s="13"/>
      <c r="C612" s="13"/>
      <c r="D612" s="13"/>
      <c r="E612" s="13"/>
      <c r="F612" s="13"/>
      <c r="G612" s="13"/>
      <c r="H612" s="13"/>
      <c r="I612" s="13"/>
      <c r="J612" s="13">
        <v>1</v>
      </c>
      <c r="K612" s="13">
        <v>2500</v>
      </c>
      <c r="L612" s="13">
        <v>2946</v>
      </c>
      <c r="M612" s="13">
        <v>74</v>
      </c>
      <c r="N612" s="13">
        <v>1</v>
      </c>
      <c r="O612" s="13">
        <v>2500</v>
      </c>
      <c r="P612" s="13">
        <v>2946</v>
      </c>
      <c r="Q612" s="13">
        <v>74</v>
      </c>
    </row>
    <row r="613" spans="1:17" x14ac:dyDescent="0.35">
      <c r="A613" s="12">
        <v>39.81</v>
      </c>
      <c r="B613" s="13"/>
      <c r="C613" s="13"/>
      <c r="D613" s="13"/>
      <c r="E613" s="13"/>
      <c r="F613" s="13"/>
      <c r="G613" s="13"/>
      <c r="H613" s="13"/>
      <c r="I613" s="13"/>
      <c r="J613" s="13">
        <v>1</v>
      </c>
      <c r="K613" s="13">
        <v>2500</v>
      </c>
      <c r="L613" s="13">
        <v>2946</v>
      </c>
      <c r="M613" s="13">
        <v>74</v>
      </c>
      <c r="N613" s="13">
        <v>1</v>
      </c>
      <c r="O613" s="13">
        <v>2500</v>
      </c>
      <c r="P613" s="13">
        <v>2946</v>
      </c>
      <c r="Q613" s="13">
        <v>74</v>
      </c>
    </row>
    <row r="614" spans="1:17" x14ac:dyDescent="0.35">
      <c r="A614" s="11" t="s">
        <v>3913</v>
      </c>
      <c r="B614" s="13">
        <v>1</v>
      </c>
      <c r="C614" s="13">
        <v>2000</v>
      </c>
      <c r="D614" s="13">
        <v>0</v>
      </c>
      <c r="E614" s="13">
        <v>0</v>
      </c>
      <c r="F614" s="13"/>
      <c r="G614" s="13"/>
      <c r="H614" s="13"/>
      <c r="I614" s="13"/>
      <c r="J614" s="13"/>
      <c r="K614" s="13"/>
      <c r="L614" s="13"/>
      <c r="M614" s="13"/>
      <c r="N614" s="13">
        <v>1</v>
      </c>
      <c r="O614" s="13">
        <v>2000</v>
      </c>
      <c r="P614" s="13">
        <v>0</v>
      </c>
      <c r="Q614" s="13">
        <v>0</v>
      </c>
    </row>
    <row r="615" spans="1:17" x14ac:dyDescent="0.35">
      <c r="A615" s="12" t="s">
        <v>8382</v>
      </c>
      <c r="B615" s="13">
        <v>1</v>
      </c>
      <c r="C615" s="13">
        <v>2000</v>
      </c>
      <c r="D615" s="13">
        <v>0</v>
      </c>
      <c r="E615" s="13">
        <v>0</v>
      </c>
      <c r="F615" s="13"/>
      <c r="G615" s="13"/>
      <c r="H615" s="13"/>
      <c r="I615" s="13"/>
      <c r="J615" s="13"/>
      <c r="K615" s="13"/>
      <c r="L615" s="13"/>
      <c r="M615" s="13"/>
      <c r="N615" s="13">
        <v>1</v>
      </c>
      <c r="O615" s="13">
        <v>2000</v>
      </c>
      <c r="P615" s="13">
        <v>0</v>
      </c>
      <c r="Q615" s="13">
        <v>0</v>
      </c>
    </row>
    <row r="616" spans="1:17" x14ac:dyDescent="0.35">
      <c r="A616" s="11" t="s">
        <v>4021</v>
      </c>
      <c r="B616" s="13">
        <v>1</v>
      </c>
      <c r="C616" s="13">
        <v>5000</v>
      </c>
      <c r="D616" s="13">
        <v>250</v>
      </c>
      <c r="E616" s="13">
        <v>4</v>
      </c>
      <c r="F616" s="13"/>
      <c r="G616" s="13"/>
      <c r="H616" s="13"/>
      <c r="I616" s="13"/>
      <c r="J616" s="13"/>
      <c r="K616" s="13"/>
      <c r="L616" s="13"/>
      <c r="M616" s="13"/>
      <c r="N616" s="13">
        <v>1</v>
      </c>
      <c r="O616" s="13">
        <v>5000</v>
      </c>
      <c r="P616" s="13">
        <v>250</v>
      </c>
      <c r="Q616" s="13">
        <v>4</v>
      </c>
    </row>
    <row r="617" spans="1:17" x14ac:dyDescent="0.35">
      <c r="A617" s="12">
        <v>62.5</v>
      </c>
      <c r="B617" s="13">
        <v>1</v>
      </c>
      <c r="C617" s="13">
        <v>5000</v>
      </c>
      <c r="D617" s="13">
        <v>250</v>
      </c>
      <c r="E617" s="13">
        <v>4</v>
      </c>
      <c r="F617" s="13"/>
      <c r="G617" s="13"/>
      <c r="H617" s="13"/>
      <c r="I617" s="13"/>
      <c r="J617" s="13"/>
      <c r="K617" s="13"/>
      <c r="L617" s="13"/>
      <c r="M617" s="13"/>
      <c r="N617" s="13">
        <v>1</v>
      </c>
      <c r="O617" s="13">
        <v>5000</v>
      </c>
      <c r="P617" s="13">
        <v>250</v>
      </c>
      <c r="Q617" s="13">
        <v>4</v>
      </c>
    </row>
    <row r="618" spans="1:17" x14ac:dyDescent="0.35">
      <c r="A618" s="11" t="s">
        <v>3242</v>
      </c>
      <c r="B618" s="13"/>
      <c r="C618" s="13"/>
      <c r="D618" s="13"/>
      <c r="E618" s="13"/>
      <c r="F618" s="13"/>
      <c r="G618" s="13"/>
      <c r="H618" s="13"/>
      <c r="I618" s="13"/>
      <c r="J618" s="13">
        <v>1</v>
      </c>
      <c r="K618" s="13">
        <v>10000</v>
      </c>
      <c r="L618" s="13">
        <v>12730.42</v>
      </c>
      <c r="M618" s="13">
        <v>183</v>
      </c>
      <c r="N618" s="13">
        <v>1</v>
      </c>
      <c r="O618" s="13">
        <v>10000</v>
      </c>
      <c r="P618" s="13">
        <v>12730.42</v>
      </c>
      <c r="Q618" s="13">
        <v>183</v>
      </c>
    </row>
    <row r="619" spans="1:17" x14ac:dyDescent="0.35">
      <c r="A619" s="12">
        <v>69.569999999999993</v>
      </c>
      <c r="B619" s="13"/>
      <c r="C619" s="13"/>
      <c r="D619" s="13"/>
      <c r="E619" s="13"/>
      <c r="F619" s="13"/>
      <c r="G619" s="13"/>
      <c r="H619" s="13"/>
      <c r="I619" s="13"/>
      <c r="J619" s="13">
        <v>1</v>
      </c>
      <c r="K619" s="13">
        <v>10000</v>
      </c>
      <c r="L619" s="13">
        <v>12730.42</v>
      </c>
      <c r="M619" s="13">
        <v>183</v>
      </c>
      <c r="N619" s="13">
        <v>1</v>
      </c>
      <c r="O619" s="13">
        <v>10000</v>
      </c>
      <c r="P619" s="13">
        <v>12730.42</v>
      </c>
      <c r="Q619" s="13">
        <v>183</v>
      </c>
    </row>
    <row r="620" spans="1:17" x14ac:dyDescent="0.35">
      <c r="A620" s="11" t="s">
        <v>3903</v>
      </c>
      <c r="B620" s="13">
        <v>1</v>
      </c>
      <c r="C620" s="13">
        <v>1500</v>
      </c>
      <c r="D620" s="13">
        <v>1010</v>
      </c>
      <c r="E620" s="13">
        <v>16</v>
      </c>
      <c r="F620" s="13"/>
      <c r="G620" s="13"/>
      <c r="H620" s="13"/>
      <c r="I620" s="13"/>
      <c r="J620" s="13"/>
      <c r="K620" s="13"/>
      <c r="L620" s="13"/>
      <c r="M620" s="13"/>
      <c r="N620" s="13">
        <v>1</v>
      </c>
      <c r="O620" s="13">
        <v>1500</v>
      </c>
      <c r="P620" s="13">
        <v>1010</v>
      </c>
      <c r="Q620" s="13">
        <v>16</v>
      </c>
    </row>
    <row r="621" spans="1:17" x14ac:dyDescent="0.35">
      <c r="A621" s="12">
        <v>63.13</v>
      </c>
      <c r="B621" s="13">
        <v>1</v>
      </c>
      <c r="C621" s="13">
        <v>1500</v>
      </c>
      <c r="D621" s="13">
        <v>1010</v>
      </c>
      <c r="E621" s="13">
        <v>16</v>
      </c>
      <c r="F621" s="13"/>
      <c r="G621" s="13"/>
      <c r="H621" s="13"/>
      <c r="I621" s="13"/>
      <c r="J621" s="13"/>
      <c r="K621" s="13"/>
      <c r="L621" s="13"/>
      <c r="M621" s="13"/>
      <c r="N621" s="13">
        <v>1</v>
      </c>
      <c r="O621" s="13">
        <v>1500</v>
      </c>
      <c r="P621" s="13">
        <v>1010</v>
      </c>
      <c r="Q621" s="13">
        <v>16</v>
      </c>
    </row>
    <row r="622" spans="1:17" x14ac:dyDescent="0.35">
      <c r="A622" s="11" t="s">
        <v>2796</v>
      </c>
      <c r="B622" s="13"/>
      <c r="C622" s="13"/>
      <c r="D622" s="13"/>
      <c r="E622" s="13"/>
      <c r="F622" s="13"/>
      <c r="G622" s="13"/>
      <c r="H622" s="13"/>
      <c r="I622" s="13"/>
      <c r="J622" s="13">
        <v>1</v>
      </c>
      <c r="K622" s="13">
        <v>800</v>
      </c>
      <c r="L622" s="13">
        <v>924</v>
      </c>
      <c r="M622" s="13">
        <v>21</v>
      </c>
      <c r="N622" s="13">
        <v>1</v>
      </c>
      <c r="O622" s="13">
        <v>800</v>
      </c>
      <c r="P622" s="13">
        <v>924</v>
      </c>
      <c r="Q622" s="13">
        <v>21</v>
      </c>
    </row>
    <row r="623" spans="1:17" x14ac:dyDescent="0.35">
      <c r="A623" s="12">
        <v>44</v>
      </c>
      <c r="B623" s="13"/>
      <c r="C623" s="13"/>
      <c r="D623" s="13"/>
      <c r="E623" s="13"/>
      <c r="F623" s="13"/>
      <c r="G623" s="13"/>
      <c r="H623" s="13"/>
      <c r="I623" s="13"/>
      <c r="J623" s="13">
        <v>1</v>
      </c>
      <c r="K623" s="13">
        <v>800</v>
      </c>
      <c r="L623" s="13">
        <v>924</v>
      </c>
      <c r="M623" s="13">
        <v>21</v>
      </c>
      <c r="N623" s="13">
        <v>1</v>
      </c>
      <c r="O623" s="13">
        <v>800</v>
      </c>
      <c r="P623" s="13">
        <v>924</v>
      </c>
      <c r="Q623" s="13">
        <v>21</v>
      </c>
    </row>
    <row r="624" spans="1:17" x14ac:dyDescent="0.35">
      <c r="A624" s="11" t="s">
        <v>3480</v>
      </c>
      <c r="B624" s="13"/>
      <c r="C624" s="13"/>
      <c r="D624" s="13"/>
      <c r="E624" s="13"/>
      <c r="F624" s="13"/>
      <c r="G624" s="13"/>
      <c r="H624" s="13"/>
      <c r="I624" s="13"/>
      <c r="J624" s="13">
        <v>1</v>
      </c>
      <c r="K624" s="13">
        <v>10000</v>
      </c>
      <c r="L624" s="13">
        <v>11880</v>
      </c>
      <c r="M624" s="13">
        <v>95</v>
      </c>
      <c r="N624" s="13">
        <v>1</v>
      </c>
      <c r="O624" s="13">
        <v>10000</v>
      </c>
      <c r="P624" s="13">
        <v>11880</v>
      </c>
      <c r="Q624" s="13">
        <v>95</v>
      </c>
    </row>
    <row r="625" spans="1:17" x14ac:dyDescent="0.35">
      <c r="A625" s="12">
        <v>125.05</v>
      </c>
      <c r="B625" s="13"/>
      <c r="C625" s="13"/>
      <c r="D625" s="13"/>
      <c r="E625" s="13"/>
      <c r="F625" s="13"/>
      <c r="G625" s="13"/>
      <c r="H625" s="13"/>
      <c r="I625" s="13"/>
      <c r="J625" s="13">
        <v>1</v>
      </c>
      <c r="K625" s="13">
        <v>10000</v>
      </c>
      <c r="L625" s="13">
        <v>11880</v>
      </c>
      <c r="M625" s="13">
        <v>95</v>
      </c>
      <c r="N625" s="13">
        <v>1</v>
      </c>
      <c r="O625" s="13">
        <v>10000</v>
      </c>
      <c r="P625" s="13">
        <v>11880</v>
      </c>
      <c r="Q625" s="13">
        <v>95</v>
      </c>
    </row>
    <row r="626" spans="1:17" x14ac:dyDescent="0.35">
      <c r="A626" s="11" t="s">
        <v>3978</v>
      </c>
      <c r="B626" s="13">
        <v>1</v>
      </c>
      <c r="C626" s="13">
        <v>850</v>
      </c>
      <c r="D626" s="13">
        <v>170</v>
      </c>
      <c r="E626" s="13">
        <v>5</v>
      </c>
      <c r="F626" s="13"/>
      <c r="G626" s="13"/>
      <c r="H626" s="13"/>
      <c r="I626" s="13"/>
      <c r="J626" s="13"/>
      <c r="K626" s="13"/>
      <c r="L626" s="13"/>
      <c r="M626" s="13"/>
      <c r="N626" s="13">
        <v>1</v>
      </c>
      <c r="O626" s="13">
        <v>850</v>
      </c>
      <c r="P626" s="13">
        <v>170</v>
      </c>
      <c r="Q626" s="13">
        <v>5</v>
      </c>
    </row>
    <row r="627" spans="1:17" x14ac:dyDescent="0.35">
      <c r="A627" s="12">
        <v>34</v>
      </c>
      <c r="B627" s="13">
        <v>1</v>
      </c>
      <c r="C627" s="13">
        <v>850</v>
      </c>
      <c r="D627" s="13">
        <v>170</v>
      </c>
      <c r="E627" s="13">
        <v>5</v>
      </c>
      <c r="F627" s="13"/>
      <c r="G627" s="13"/>
      <c r="H627" s="13"/>
      <c r="I627" s="13"/>
      <c r="J627" s="13"/>
      <c r="K627" s="13"/>
      <c r="L627" s="13"/>
      <c r="M627" s="13"/>
      <c r="N627" s="13">
        <v>1</v>
      </c>
      <c r="O627" s="13">
        <v>850</v>
      </c>
      <c r="P627" s="13">
        <v>170</v>
      </c>
      <c r="Q627" s="13">
        <v>5</v>
      </c>
    </row>
    <row r="628" spans="1:17" x14ac:dyDescent="0.35">
      <c r="A628" s="11" t="s">
        <v>3984</v>
      </c>
      <c r="B628" s="13">
        <v>1</v>
      </c>
      <c r="C628" s="13">
        <v>1500</v>
      </c>
      <c r="D628" s="13">
        <v>32</v>
      </c>
      <c r="E628" s="13">
        <v>4</v>
      </c>
      <c r="F628" s="13"/>
      <c r="G628" s="13"/>
      <c r="H628" s="13"/>
      <c r="I628" s="13"/>
      <c r="J628" s="13"/>
      <c r="K628" s="13"/>
      <c r="L628" s="13"/>
      <c r="M628" s="13"/>
      <c r="N628" s="13">
        <v>1</v>
      </c>
      <c r="O628" s="13">
        <v>1500</v>
      </c>
      <c r="P628" s="13">
        <v>32</v>
      </c>
      <c r="Q628" s="13">
        <v>4</v>
      </c>
    </row>
    <row r="629" spans="1:17" x14ac:dyDescent="0.35">
      <c r="A629" s="12">
        <v>8</v>
      </c>
      <c r="B629" s="13">
        <v>1</v>
      </c>
      <c r="C629" s="13">
        <v>1500</v>
      </c>
      <c r="D629" s="13">
        <v>32</v>
      </c>
      <c r="E629" s="13">
        <v>4</v>
      </c>
      <c r="F629" s="13"/>
      <c r="G629" s="13"/>
      <c r="H629" s="13"/>
      <c r="I629" s="13"/>
      <c r="J629" s="13"/>
      <c r="K629" s="13"/>
      <c r="L629" s="13"/>
      <c r="M629" s="13"/>
      <c r="N629" s="13">
        <v>1</v>
      </c>
      <c r="O629" s="13">
        <v>1500</v>
      </c>
      <c r="P629" s="13">
        <v>32</v>
      </c>
      <c r="Q629" s="13">
        <v>4</v>
      </c>
    </row>
    <row r="630" spans="1:17" x14ac:dyDescent="0.35">
      <c r="A630" s="11" t="s">
        <v>3460</v>
      </c>
      <c r="B630" s="13"/>
      <c r="C630" s="13"/>
      <c r="D630" s="13"/>
      <c r="E630" s="13"/>
      <c r="F630" s="13"/>
      <c r="G630" s="13"/>
      <c r="H630" s="13"/>
      <c r="I630" s="13"/>
      <c r="J630" s="13">
        <v>1</v>
      </c>
      <c r="K630" s="13">
        <v>500</v>
      </c>
      <c r="L630" s="13">
        <v>695</v>
      </c>
      <c r="M630" s="13">
        <v>12</v>
      </c>
      <c r="N630" s="13">
        <v>1</v>
      </c>
      <c r="O630" s="13">
        <v>500</v>
      </c>
      <c r="P630" s="13">
        <v>695</v>
      </c>
      <c r="Q630" s="13">
        <v>12</v>
      </c>
    </row>
    <row r="631" spans="1:17" x14ac:dyDescent="0.35">
      <c r="A631" s="12">
        <v>57.92</v>
      </c>
      <c r="B631" s="13"/>
      <c r="C631" s="13"/>
      <c r="D631" s="13"/>
      <c r="E631" s="13"/>
      <c r="F631" s="13"/>
      <c r="G631" s="13"/>
      <c r="H631" s="13"/>
      <c r="I631" s="13"/>
      <c r="J631" s="13">
        <v>1</v>
      </c>
      <c r="K631" s="13">
        <v>500</v>
      </c>
      <c r="L631" s="13">
        <v>695</v>
      </c>
      <c r="M631" s="13">
        <v>12</v>
      </c>
      <c r="N631" s="13">
        <v>1</v>
      </c>
      <c r="O631" s="13">
        <v>500</v>
      </c>
      <c r="P631" s="13">
        <v>695</v>
      </c>
      <c r="Q631" s="13">
        <v>12</v>
      </c>
    </row>
    <row r="632" spans="1:17" x14ac:dyDescent="0.35">
      <c r="A632" s="11" t="s">
        <v>3975</v>
      </c>
      <c r="B632" s="13">
        <v>1</v>
      </c>
      <c r="C632" s="13">
        <v>2000</v>
      </c>
      <c r="D632" s="13">
        <v>214</v>
      </c>
      <c r="E632" s="13">
        <v>8</v>
      </c>
      <c r="F632" s="13"/>
      <c r="G632" s="13"/>
      <c r="H632" s="13"/>
      <c r="I632" s="13"/>
      <c r="J632" s="13"/>
      <c r="K632" s="13"/>
      <c r="L632" s="13"/>
      <c r="M632" s="13"/>
      <c r="N632" s="13">
        <v>1</v>
      </c>
      <c r="O632" s="13">
        <v>2000</v>
      </c>
      <c r="P632" s="13">
        <v>214</v>
      </c>
      <c r="Q632" s="13">
        <v>8</v>
      </c>
    </row>
    <row r="633" spans="1:17" x14ac:dyDescent="0.35">
      <c r="A633" s="12">
        <v>26.75</v>
      </c>
      <c r="B633" s="13">
        <v>1</v>
      </c>
      <c r="C633" s="13">
        <v>2000</v>
      </c>
      <c r="D633" s="13">
        <v>214</v>
      </c>
      <c r="E633" s="13">
        <v>8</v>
      </c>
      <c r="F633" s="13"/>
      <c r="G633" s="13"/>
      <c r="H633" s="13"/>
      <c r="I633" s="13"/>
      <c r="J633" s="13"/>
      <c r="K633" s="13"/>
      <c r="L633" s="13"/>
      <c r="M633" s="13"/>
      <c r="N633" s="13">
        <v>1</v>
      </c>
      <c r="O633" s="13">
        <v>2000</v>
      </c>
      <c r="P633" s="13">
        <v>214</v>
      </c>
      <c r="Q633" s="13">
        <v>8</v>
      </c>
    </row>
    <row r="634" spans="1:17" x14ac:dyDescent="0.35">
      <c r="A634" s="11" t="s">
        <v>534</v>
      </c>
      <c r="B634" s="13"/>
      <c r="C634" s="13"/>
      <c r="D634" s="13"/>
      <c r="E634" s="13"/>
      <c r="F634" s="13"/>
      <c r="G634" s="13"/>
      <c r="H634" s="13"/>
      <c r="I634" s="13"/>
      <c r="J634" s="13">
        <v>1</v>
      </c>
      <c r="K634" s="13">
        <v>2000</v>
      </c>
      <c r="L634" s="13">
        <v>2004</v>
      </c>
      <c r="M634" s="13">
        <v>17</v>
      </c>
      <c r="N634" s="13">
        <v>1</v>
      </c>
      <c r="O634" s="13">
        <v>2000</v>
      </c>
      <c r="P634" s="13">
        <v>2004</v>
      </c>
      <c r="Q634" s="13">
        <v>17</v>
      </c>
    </row>
    <row r="635" spans="1:17" x14ac:dyDescent="0.35">
      <c r="A635" s="12">
        <v>117.88</v>
      </c>
      <c r="B635" s="13"/>
      <c r="C635" s="13"/>
      <c r="D635" s="13"/>
      <c r="E635" s="13"/>
      <c r="F635" s="13"/>
      <c r="G635" s="13"/>
      <c r="H635" s="13"/>
      <c r="I635" s="13"/>
      <c r="J635" s="13">
        <v>1</v>
      </c>
      <c r="K635" s="13">
        <v>2000</v>
      </c>
      <c r="L635" s="13">
        <v>2004</v>
      </c>
      <c r="M635" s="13">
        <v>17</v>
      </c>
      <c r="N635" s="13">
        <v>1</v>
      </c>
      <c r="O635" s="13">
        <v>2000</v>
      </c>
      <c r="P635" s="13">
        <v>2004</v>
      </c>
      <c r="Q635" s="13">
        <v>17</v>
      </c>
    </row>
    <row r="636" spans="1:17" x14ac:dyDescent="0.35">
      <c r="A636" s="11" t="s">
        <v>4019</v>
      </c>
      <c r="B636" s="13">
        <v>1</v>
      </c>
      <c r="C636" s="13">
        <v>7000</v>
      </c>
      <c r="D636" s="13">
        <v>0</v>
      </c>
      <c r="E636" s="13">
        <v>0</v>
      </c>
      <c r="F636" s="13"/>
      <c r="G636" s="13"/>
      <c r="H636" s="13"/>
      <c r="I636" s="13"/>
      <c r="J636" s="13"/>
      <c r="K636" s="13"/>
      <c r="L636" s="13"/>
      <c r="M636" s="13"/>
      <c r="N636" s="13">
        <v>1</v>
      </c>
      <c r="O636" s="13">
        <v>7000</v>
      </c>
      <c r="P636" s="13">
        <v>0</v>
      </c>
      <c r="Q636" s="13">
        <v>0</v>
      </c>
    </row>
    <row r="637" spans="1:17" x14ac:dyDescent="0.35">
      <c r="A637" s="12" t="s">
        <v>8382</v>
      </c>
      <c r="B637" s="13">
        <v>1</v>
      </c>
      <c r="C637" s="13">
        <v>7000</v>
      </c>
      <c r="D637" s="13">
        <v>0</v>
      </c>
      <c r="E637" s="13">
        <v>0</v>
      </c>
      <c r="F637" s="13"/>
      <c r="G637" s="13"/>
      <c r="H637" s="13"/>
      <c r="I637" s="13"/>
      <c r="J637" s="13"/>
      <c r="K637" s="13"/>
      <c r="L637" s="13"/>
      <c r="M637" s="13"/>
      <c r="N637" s="13">
        <v>1</v>
      </c>
      <c r="O637" s="13">
        <v>7000</v>
      </c>
      <c r="P637" s="13">
        <v>0</v>
      </c>
      <c r="Q637" s="13">
        <v>0</v>
      </c>
    </row>
    <row r="638" spans="1:17" x14ac:dyDescent="0.35">
      <c r="A638" s="11" t="s">
        <v>3994</v>
      </c>
      <c r="B638" s="13">
        <v>1</v>
      </c>
      <c r="C638" s="13">
        <v>1250</v>
      </c>
      <c r="D638" s="13">
        <v>715</v>
      </c>
      <c r="E638" s="13">
        <v>12</v>
      </c>
      <c r="F638" s="13"/>
      <c r="G638" s="13"/>
      <c r="H638" s="13"/>
      <c r="I638" s="13"/>
      <c r="J638" s="13"/>
      <c r="K638" s="13"/>
      <c r="L638" s="13"/>
      <c r="M638" s="13"/>
      <c r="N638" s="13">
        <v>1</v>
      </c>
      <c r="O638" s="13">
        <v>1250</v>
      </c>
      <c r="P638" s="13">
        <v>715</v>
      </c>
      <c r="Q638" s="13">
        <v>12</v>
      </c>
    </row>
    <row r="639" spans="1:17" x14ac:dyDescent="0.35">
      <c r="A639" s="12">
        <v>59.58</v>
      </c>
      <c r="B639" s="13">
        <v>1</v>
      </c>
      <c r="C639" s="13">
        <v>1250</v>
      </c>
      <c r="D639" s="13">
        <v>715</v>
      </c>
      <c r="E639" s="13">
        <v>12</v>
      </c>
      <c r="F639" s="13"/>
      <c r="G639" s="13"/>
      <c r="H639" s="13"/>
      <c r="I639" s="13"/>
      <c r="J639" s="13"/>
      <c r="K639" s="13"/>
      <c r="L639" s="13"/>
      <c r="M639" s="13"/>
      <c r="N639" s="13">
        <v>1</v>
      </c>
      <c r="O639" s="13">
        <v>1250</v>
      </c>
      <c r="P639" s="13">
        <v>715</v>
      </c>
      <c r="Q639" s="13">
        <v>12</v>
      </c>
    </row>
    <row r="640" spans="1:17" x14ac:dyDescent="0.35">
      <c r="A640" s="11" t="s">
        <v>1304</v>
      </c>
      <c r="B640" s="13"/>
      <c r="C640" s="13"/>
      <c r="D640" s="13"/>
      <c r="E640" s="13"/>
      <c r="F640" s="13"/>
      <c r="G640" s="13"/>
      <c r="H640" s="13"/>
      <c r="I640" s="13"/>
      <c r="J640" s="13">
        <v>1</v>
      </c>
      <c r="K640" s="13">
        <v>3500</v>
      </c>
      <c r="L640" s="13">
        <v>4559.13</v>
      </c>
      <c r="M640" s="13">
        <v>108</v>
      </c>
      <c r="N640" s="13">
        <v>1</v>
      </c>
      <c r="O640" s="13">
        <v>3500</v>
      </c>
      <c r="P640" s="13">
        <v>4559.13</v>
      </c>
      <c r="Q640" s="13">
        <v>108</v>
      </c>
    </row>
    <row r="641" spans="1:17" x14ac:dyDescent="0.35">
      <c r="A641" s="12">
        <v>42.21</v>
      </c>
      <c r="B641" s="13"/>
      <c r="C641" s="13"/>
      <c r="D641" s="13"/>
      <c r="E641" s="13"/>
      <c r="F641" s="13"/>
      <c r="G641" s="13"/>
      <c r="H641" s="13"/>
      <c r="I641" s="13"/>
      <c r="J641" s="13">
        <v>1</v>
      </c>
      <c r="K641" s="13">
        <v>3500</v>
      </c>
      <c r="L641" s="13">
        <v>4559.13</v>
      </c>
      <c r="M641" s="13">
        <v>108</v>
      </c>
      <c r="N641" s="13">
        <v>1</v>
      </c>
      <c r="O641" s="13">
        <v>3500</v>
      </c>
      <c r="P641" s="13">
        <v>4559.13</v>
      </c>
      <c r="Q641" s="13">
        <v>108</v>
      </c>
    </row>
    <row r="642" spans="1:17" x14ac:dyDescent="0.35">
      <c r="A642" s="11" t="s">
        <v>3927</v>
      </c>
      <c r="B642" s="13">
        <v>1</v>
      </c>
      <c r="C642" s="13">
        <v>10000</v>
      </c>
      <c r="D642" s="13">
        <v>0</v>
      </c>
      <c r="E642" s="13">
        <v>0</v>
      </c>
      <c r="F642" s="13"/>
      <c r="G642" s="13"/>
      <c r="H642" s="13"/>
      <c r="I642" s="13"/>
      <c r="J642" s="13"/>
      <c r="K642" s="13"/>
      <c r="L642" s="13"/>
      <c r="M642" s="13"/>
      <c r="N642" s="13">
        <v>1</v>
      </c>
      <c r="O642" s="13">
        <v>10000</v>
      </c>
      <c r="P642" s="13">
        <v>0</v>
      </c>
      <c r="Q642" s="13">
        <v>0</v>
      </c>
    </row>
    <row r="643" spans="1:17" x14ac:dyDescent="0.35">
      <c r="A643" s="12" t="s">
        <v>8382</v>
      </c>
      <c r="B643" s="13">
        <v>1</v>
      </c>
      <c r="C643" s="13">
        <v>10000</v>
      </c>
      <c r="D643" s="13">
        <v>0</v>
      </c>
      <c r="E643" s="13">
        <v>0</v>
      </c>
      <c r="F643" s="13"/>
      <c r="G643" s="13"/>
      <c r="H643" s="13"/>
      <c r="I643" s="13"/>
      <c r="J643" s="13"/>
      <c r="K643" s="13"/>
      <c r="L643" s="13"/>
      <c r="M643" s="13"/>
      <c r="N643" s="13">
        <v>1</v>
      </c>
      <c r="O643" s="13">
        <v>10000</v>
      </c>
      <c r="P643" s="13">
        <v>0</v>
      </c>
      <c r="Q643" s="13">
        <v>0</v>
      </c>
    </row>
    <row r="644" spans="1:17" x14ac:dyDescent="0.35">
      <c r="A644" s="11" t="s">
        <v>1285</v>
      </c>
      <c r="B644" s="13"/>
      <c r="C644" s="13"/>
      <c r="D644" s="13"/>
      <c r="E644" s="13"/>
      <c r="F644" s="13"/>
      <c r="G644" s="13"/>
      <c r="H644" s="13"/>
      <c r="I644" s="13"/>
      <c r="J644" s="13">
        <v>1</v>
      </c>
      <c r="K644" s="13">
        <v>2000</v>
      </c>
      <c r="L644" s="13">
        <v>2020</v>
      </c>
      <c r="M644" s="13">
        <v>31</v>
      </c>
      <c r="N644" s="13">
        <v>1</v>
      </c>
      <c r="O644" s="13">
        <v>2000</v>
      </c>
      <c r="P644" s="13">
        <v>2020</v>
      </c>
      <c r="Q644" s="13">
        <v>31</v>
      </c>
    </row>
    <row r="645" spans="1:17" x14ac:dyDescent="0.35">
      <c r="A645" s="12">
        <v>65.16</v>
      </c>
      <c r="B645" s="13"/>
      <c r="C645" s="13"/>
      <c r="D645" s="13"/>
      <c r="E645" s="13"/>
      <c r="F645" s="13"/>
      <c r="G645" s="13"/>
      <c r="H645" s="13"/>
      <c r="I645" s="13"/>
      <c r="J645" s="13">
        <v>1</v>
      </c>
      <c r="K645" s="13">
        <v>2000</v>
      </c>
      <c r="L645" s="13">
        <v>2020</v>
      </c>
      <c r="M645" s="13">
        <v>31</v>
      </c>
      <c r="N645" s="13">
        <v>1</v>
      </c>
      <c r="O645" s="13">
        <v>2000</v>
      </c>
      <c r="P645" s="13">
        <v>2020</v>
      </c>
      <c r="Q645" s="13">
        <v>31</v>
      </c>
    </row>
    <row r="646" spans="1:17" x14ac:dyDescent="0.35">
      <c r="A646" s="11" t="s">
        <v>3554</v>
      </c>
      <c r="B646" s="13"/>
      <c r="C646" s="13"/>
      <c r="D646" s="13"/>
      <c r="E646" s="13"/>
      <c r="F646" s="13"/>
      <c r="G646" s="13"/>
      <c r="H646" s="13"/>
      <c r="I646" s="13"/>
      <c r="J646" s="13">
        <v>1</v>
      </c>
      <c r="K646" s="13">
        <v>2400</v>
      </c>
      <c r="L646" s="13">
        <v>2400</v>
      </c>
      <c r="M646" s="13">
        <v>14</v>
      </c>
      <c r="N646" s="13">
        <v>1</v>
      </c>
      <c r="O646" s="13">
        <v>2400</v>
      </c>
      <c r="P646" s="13">
        <v>2400</v>
      </c>
      <c r="Q646" s="13">
        <v>14</v>
      </c>
    </row>
    <row r="647" spans="1:17" x14ac:dyDescent="0.35">
      <c r="A647" s="12">
        <v>171.43</v>
      </c>
      <c r="B647" s="13"/>
      <c r="C647" s="13"/>
      <c r="D647" s="13"/>
      <c r="E647" s="13"/>
      <c r="F647" s="13"/>
      <c r="G647" s="13"/>
      <c r="H647" s="13"/>
      <c r="I647" s="13"/>
      <c r="J647" s="13">
        <v>1</v>
      </c>
      <c r="K647" s="13">
        <v>2400</v>
      </c>
      <c r="L647" s="13">
        <v>2400</v>
      </c>
      <c r="M647" s="13">
        <v>14</v>
      </c>
      <c r="N647" s="13">
        <v>1</v>
      </c>
      <c r="O647" s="13">
        <v>2400</v>
      </c>
      <c r="P647" s="13">
        <v>2400</v>
      </c>
      <c r="Q647" s="13">
        <v>14</v>
      </c>
    </row>
    <row r="648" spans="1:17" x14ac:dyDescent="0.35">
      <c r="A648" s="11" t="s">
        <v>2852</v>
      </c>
      <c r="B648" s="13">
        <v>1</v>
      </c>
      <c r="C648" s="13">
        <v>5000</v>
      </c>
      <c r="D648" s="13">
        <v>95</v>
      </c>
      <c r="E648" s="13">
        <v>6</v>
      </c>
      <c r="F648" s="13"/>
      <c r="G648" s="13"/>
      <c r="H648" s="13"/>
      <c r="I648" s="13"/>
      <c r="J648" s="13"/>
      <c r="K648" s="13"/>
      <c r="L648" s="13"/>
      <c r="M648" s="13"/>
      <c r="N648" s="13">
        <v>1</v>
      </c>
      <c r="O648" s="13">
        <v>5000</v>
      </c>
      <c r="P648" s="13">
        <v>95</v>
      </c>
      <c r="Q648" s="13">
        <v>6</v>
      </c>
    </row>
    <row r="649" spans="1:17" x14ac:dyDescent="0.35">
      <c r="A649" s="12">
        <v>15.83</v>
      </c>
      <c r="B649" s="13">
        <v>1</v>
      </c>
      <c r="C649" s="13">
        <v>5000</v>
      </c>
      <c r="D649" s="13">
        <v>95</v>
      </c>
      <c r="E649" s="13">
        <v>6</v>
      </c>
      <c r="F649" s="13"/>
      <c r="G649" s="13"/>
      <c r="H649" s="13"/>
      <c r="I649" s="13"/>
      <c r="J649" s="13"/>
      <c r="K649" s="13"/>
      <c r="L649" s="13"/>
      <c r="M649" s="13"/>
      <c r="N649" s="13">
        <v>1</v>
      </c>
      <c r="O649" s="13">
        <v>5000</v>
      </c>
      <c r="P649" s="13">
        <v>95</v>
      </c>
      <c r="Q649" s="13">
        <v>6</v>
      </c>
    </row>
    <row r="650" spans="1:17" x14ac:dyDescent="0.35">
      <c r="A650" s="11" t="s">
        <v>3339</v>
      </c>
      <c r="B650" s="13"/>
      <c r="C650" s="13"/>
      <c r="D650" s="13"/>
      <c r="E650" s="13"/>
      <c r="F650" s="13"/>
      <c r="G650" s="13"/>
      <c r="H650" s="13"/>
      <c r="I650" s="13"/>
      <c r="J650" s="13">
        <v>1</v>
      </c>
      <c r="K650" s="13">
        <v>8000</v>
      </c>
      <c r="L650" s="13">
        <v>8348</v>
      </c>
      <c r="M650" s="13">
        <v>47</v>
      </c>
      <c r="N650" s="13">
        <v>1</v>
      </c>
      <c r="O650" s="13">
        <v>8000</v>
      </c>
      <c r="P650" s="13">
        <v>8348</v>
      </c>
      <c r="Q650" s="13">
        <v>47</v>
      </c>
    </row>
    <row r="651" spans="1:17" x14ac:dyDescent="0.35">
      <c r="A651" s="12">
        <v>177.62</v>
      </c>
      <c r="B651" s="13"/>
      <c r="C651" s="13"/>
      <c r="D651" s="13"/>
      <c r="E651" s="13"/>
      <c r="F651" s="13"/>
      <c r="G651" s="13"/>
      <c r="H651" s="13"/>
      <c r="I651" s="13"/>
      <c r="J651" s="13">
        <v>1</v>
      </c>
      <c r="K651" s="13">
        <v>8000</v>
      </c>
      <c r="L651" s="13">
        <v>8348</v>
      </c>
      <c r="M651" s="13">
        <v>47</v>
      </c>
      <c r="N651" s="13">
        <v>1</v>
      </c>
      <c r="O651" s="13">
        <v>8000</v>
      </c>
      <c r="P651" s="13">
        <v>8348</v>
      </c>
      <c r="Q651" s="13">
        <v>47</v>
      </c>
    </row>
    <row r="652" spans="1:17" x14ac:dyDescent="0.35">
      <c r="A652" s="11" t="s">
        <v>2865</v>
      </c>
      <c r="B652" s="13">
        <v>1</v>
      </c>
      <c r="C652" s="13">
        <v>2888</v>
      </c>
      <c r="D652" s="13">
        <v>0</v>
      </c>
      <c r="E652" s="13">
        <v>0</v>
      </c>
      <c r="F652" s="13"/>
      <c r="G652" s="13"/>
      <c r="H652" s="13"/>
      <c r="I652" s="13"/>
      <c r="J652" s="13"/>
      <c r="K652" s="13"/>
      <c r="L652" s="13"/>
      <c r="M652" s="13"/>
      <c r="N652" s="13">
        <v>1</v>
      </c>
      <c r="O652" s="13">
        <v>2888</v>
      </c>
      <c r="P652" s="13">
        <v>0</v>
      </c>
      <c r="Q652" s="13">
        <v>0</v>
      </c>
    </row>
    <row r="653" spans="1:17" x14ac:dyDescent="0.35">
      <c r="A653" s="12" t="s">
        <v>8382</v>
      </c>
      <c r="B653" s="13">
        <v>1</v>
      </c>
      <c r="C653" s="13">
        <v>2888</v>
      </c>
      <c r="D653" s="13">
        <v>0</v>
      </c>
      <c r="E653" s="13">
        <v>0</v>
      </c>
      <c r="F653" s="13"/>
      <c r="G653" s="13"/>
      <c r="H653" s="13"/>
      <c r="I653" s="13"/>
      <c r="J653" s="13"/>
      <c r="K653" s="13"/>
      <c r="L653" s="13"/>
      <c r="M653" s="13"/>
      <c r="N653" s="13">
        <v>1</v>
      </c>
      <c r="O653" s="13">
        <v>2888</v>
      </c>
      <c r="P653" s="13">
        <v>0</v>
      </c>
      <c r="Q653" s="13">
        <v>0</v>
      </c>
    </row>
    <row r="654" spans="1:17" x14ac:dyDescent="0.35">
      <c r="A654" s="11" t="s">
        <v>3962</v>
      </c>
      <c r="B654" s="13">
        <v>1</v>
      </c>
      <c r="C654" s="13">
        <v>2000</v>
      </c>
      <c r="D654" s="13">
        <v>285</v>
      </c>
      <c r="E654" s="13">
        <v>4</v>
      </c>
      <c r="F654" s="13"/>
      <c r="G654" s="13"/>
      <c r="H654" s="13"/>
      <c r="I654" s="13"/>
      <c r="J654" s="13"/>
      <c r="K654" s="13"/>
      <c r="L654" s="13"/>
      <c r="M654" s="13"/>
      <c r="N654" s="13">
        <v>1</v>
      </c>
      <c r="O654" s="13">
        <v>2000</v>
      </c>
      <c r="P654" s="13">
        <v>285</v>
      </c>
      <c r="Q654" s="13">
        <v>4</v>
      </c>
    </row>
    <row r="655" spans="1:17" x14ac:dyDescent="0.35">
      <c r="A655" s="12">
        <v>71.25</v>
      </c>
      <c r="B655" s="13">
        <v>1</v>
      </c>
      <c r="C655" s="13">
        <v>2000</v>
      </c>
      <c r="D655" s="13">
        <v>285</v>
      </c>
      <c r="E655" s="13">
        <v>4</v>
      </c>
      <c r="F655" s="13"/>
      <c r="G655" s="13"/>
      <c r="H655" s="13"/>
      <c r="I655" s="13"/>
      <c r="J655" s="13"/>
      <c r="K655" s="13"/>
      <c r="L655" s="13"/>
      <c r="M655" s="13"/>
      <c r="N655" s="13">
        <v>1</v>
      </c>
      <c r="O655" s="13">
        <v>2000</v>
      </c>
      <c r="P655" s="13">
        <v>285</v>
      </c>
      <c r="Q655" s="13">
        <v>4</v>
      </c>
    </row>
    <row r="656" spans="1:17" x14ac:dyDescent="0.35">
      <c r="A656" s="11" t="s">
        <v>3333</v>
      </c>
      <c r="B656" s="13"/>
      <c r="C656" s="13"/>
      <c r="D656" s="13"/>
      <c r="E656" s="13"/>
      <c r="F656" s="13"/>
      <c r="G656" s="13"/>
      <c r="H656" s="13"/>
      <c r="I656" s="13"/>
      <c r="J656" s="13">
        <v>1</v>
      </c>
      <c r="K656" s="13">
        <v>3500</v>
      </c>
      <c r="L656" s="13">
        <v>3660</v>
      </c>
      <c r="M656" s="13">
        <v>111</v>
      </c>
      <c r="N656" s="13">
        <v>1</v>
      </c>
      <c r="O656" s="13">
        <v>3500</v>
      </c>
      <c r="P656" s="13">
        <v>3660</v>
      </c>
      <c r="Q656" s="13">
        <v>111</v>
      </c>
    </row>
    <row r="657" spans="1:17" x14ac:dyDescent="0.35">
      <c r="A657" s="12">
        <v>32.97</v>
      </c>
      <c r="B657" s="13"/>
      <c r="C657" s="13"/>
      <c r="D657" s="13"/>
      <c r="E657" s="13"/>
      <c r="F657" s="13"/>
      <c r="G657" s="13"/>
      <c r="H657" s="13"/>
      <c r="I657" s="13"/>
      <c r="J657" s="13">
        <v>1</v>
      </c>
      <c r="K657" s="13">
        <v>3500</v>
      </c>
      <c r="L657" s="13">
        <v>3660</v>
      </c>
      <c r="M657" s="13">
        <v>111</v>
      </c>
      <c r="N657" s="13">
        <v>1</v>
      </c>
      <c r="O657" s="13">
        <v>3500</v>
      </c>
      <c r="P657" s="13">
        <v>3660</v>
      </c>
      <c r="Q657" s="13">
        <v>111</v>
      </c>
    </row>
    <row r="658" spans="1:17" x14ac:dyDescent="0.35">
      <c r="A658" s="11" t="s">
        <v>3364</v>
      </c>
      <c r="B658" s="13"/>
      <c r="C658" s="13"/>
      <c r="D658" s="13"/>
      <c r="E658" s="13"/>
      <c r="F658" s="13"/>
      <c r="G658" s="13"/>
      <c r="H658" s="13"/>
      <c r="I658" s="13"/>
      <c r="J658" s="13">
        <v>1</v>
      </c>
      <c r="K658" s="13">
        <v>2500</v>
      </c>
      <c r="L658" s="13">
        <v>2600</v>
      </c>
      <c r="M658" s="13">
        <v>3</v>
      </c>
      <c r="N658" s="13">
        <v>1</v>
      </c>
      <c r="O658" s="13">
        <v>2500</v>
      </c>
      <c r="P658" s="13">
        <v>2600</v>
      </c>
      <c r="Q658" s="13">
        <v>3</v>
      </c>
    </row>
    <row r="659" spans="1:17" x14ac:dyDescent="0.35">
      <c r="A659" s="12">
        <v>866.67</v>
      </c>
      <c r="B659" s="13"/>
      <c r="C659" s="13"/>
      <c r="D659" s="13"/>
      <c r="E659" s="13"/>
      <c r="F659" s="13"/>
      <c r="G659" s="13"/>
      <c r="H659" s="13"/>
      <c r="I659" s="13"/>
      <c r="J659" s="13">
        <v>1</v>
      </c>
      <c r="K659" s="13">
        <v>2500</v>
      </c>
      <c r="L659" s="13">
        <v>2600</v>
      </c>
      <c r="M659" s="13">
        <v>3</v>
      </c>
      <c r="N659" s="13">
        <v>1</v>
      </c>
      <c r="O659" s="13">
        <v>2500</v>
      </c>
      <c r="P659" s="13">
        <v>2600</v>
      </c>
      <c r="Q659" s="13">
        <v>3</v>
      </c>
    </row>
    <row r="660" spans="1:17" x14ac:dyDescent="0.35">
      <c r="A660" s="11" t="s">
        <v>3651</v>
      </c>
      <c r="B660" s="13"/>
      <c r="C660" s="13"/>
      <c r="D660" s="13"/>
      <c r="E660" s="13"/>
      <c r="F660" s="13"/>
      <c r="G660" s="13"/>
      <c r="H660" s="13"/>
      <c r="I660" s="13"/>
      <c r="J660" s="13">
        <v>1</v>
      </c>
      <c r="K660" s="13">
        <v>1500</v>
      </c>
      <c r="L660" s="13">
        <v>2616</v>
      </c>
      <c r="M660" s="13">
        <v>38</v>
      </c>
      <c r="N660" s="13">
        <v>1</v>
      </c>
      <c r="O660" s="13">
        <v>1500</v>
      </c>
      <c r="P660" s="13">
        <v>2616</v>
      </c>
      <c r="Q660" s="13">
        <v>38</v>
      </c>
    </row>
    <row r="661" spans="1:17" x14ac:dyDescent="0.35">
      <c r="A661" s="12">
        <v>68.84</v>
      </c>
      <c r="B661" s="13"/>
      <c r="C661" s="13"/>
      <c r="D661" s="13"/>
      <c r="E661" s="13"/>
      <c r="F661" s="13"/>
      <c r="G661" s="13"/>
      <c r="H661" s="13"/>
      <c r="I661" s="13"/>
      <c r="J661" s="13">
        <v>1</v>
      </c>
      <c r="K661" s="13">
        <v>1500</v>
      </c>
      <c r="L661" s="13">
        <v>2616</v>
      </c>
      <c r="M661" s="13">
        <v>38</v>
      </c>
      <c r="N661" s="13">
        <v>1</v>
      </c>
      <c r="O661" s="13">
        <v>1500</v>
      </c>
      <c r="P661" s="13">
        <v>2616</v>
      </c>
      <c r="Q661" s="13">
        <v>38</v>
      </c>
    </row>
    <row r="662" spans="1:17" x14ac:dyDescent="0.35">
      <c r="A662" s="11" t="s">
        <v>3416</v>
      </c>
      <c r="B662" s="13"/>
      <c r="C662" s="13"/>
      <c r="D662" s="13"/>
      <c r="E662" s="13"/>
      <c r="F662" s="13"/>
      <c r="G662" s="13"/>
      <c r="H662" s="13"/>
      <c r="I662" s="13"/>
      <c r="J662" s="13">
        <v>1</v>
      </c>
      <c r="K662" s="13">
        <v>1700</v>
      </c>
      <c r="L662" s="13">
        <v>1700.01</v>
      </c>
      <c r="M662" s="13">
        <v>45</v>
      </c>
      <c r="N662" s="13">
        <v>1</v>
      </c>
      <c r="O662" s="13">
        <v>1700</v>
      </c>
      <c r="P662" s="13">
        <v>1700.01</v>
      </c>
      <c r="Q662" s="13">
        <v>45</v>
      </c>
    </row>
    <row r="663" spans="1:17" x14ac:dyDescent="0.35">
      <c r="A663" s="12">
        <v>37.78</v>
      </c>
      <c r="B663" s="13"/>
      <c r="C663" s="13"/>
      <c r="D663" s="13"/>
      <c r="E663" s="13"/>
      <c r="F663" s="13"/>
      <c r="G663" s="13"/>
      <c r="H663" s="13"/>
      <c r="I663" s="13"/>
      <c r="J663" s="13">
        <v>1</v>
      </c>
      <c r="K663" s="13">
        <v>1700</v>
      </c>
      <c r="L663" s="13">
        <v>1700.01</v>
      </c>
      <c r="M663" s="13">
        <v>45</v>
      </c>
      <c r="N663" s="13">
        <v>1</v>
      </c>
      <c r="O663" s="13">
        <v>1700</v>
      </c>
      <c r="P663" s="13">
        <v>1700.01</v>
      </c>
      <c r="Q663" s="13">
        <v>45</v>
      </c>
    </row>
    <row r="664" spans="1:17" x14ac:dyDescent="0.35">
      <c r="A664" s="11" t="s">
        <v>2898</v>
      </c>
      <c r="B664" s="13">
        <v>1</v>
      </c>
      <c r="C664" s="13">
        <v>7500</v>
      </c>
      <c r="D664" s="13">
        <v>316</v>
      </c>
      <c r="E664" s="13">
        <v>12</v>
      </c>
      <c r="F664" s="13"/>
      <c r="G664" s="13"/>
      <c r="H664" s="13"/>
      <c r="I664" s="13"/>
      <c r="J664" s="13"/>
      <c r="K664" s="13"/>
      <c r="L664" s="13"/>
      <c r="M664" s="13"/>
      <c r="N664" s="13">
        <v>1</v>
      </c>
      <c r="O664" s="13">
        <v>7500</v>
      </c>
      <c r="P664" s="13">
        <v>316</v>
      </c>
      <c r="Q664" s="13">
        <v>12</v>
      </c>
    </row>
    <row r="665" spans="1:17" x14ac:dyDescent="0.35">
      <c r="A665" s="12">
        <v>26.33</v>
      </c>
      <c r="B665" s="13">
        <v>1</v>
      </c>
      <c r="C665" s="13">
        <v>7500</v>
      </c>
      <c r="D665" s="13">
        <v>316</v>
      </c>
      <c r="E665" s="13">
        <v>12</v>
      </c>
      <c r="F665" s="13"/>
      <c r="G665" s="13"/>
      <c r="H665" s="13"/>
      <c r="I665" s="13"/>
      <c r="J665" s="13"/>
      <c r="K665" s="13"/>
      <c r="L665" s="13"/>
      <c r="M665" s="13"/>
      <c r="N665" s="13">
        <v>1</v>
      </c>
      <c r="O665" s="13">
        <v>7500</v>
      </c>
      <c r="P665" s="13">
        <v>316</v>
      </c>
      <c r="Q665" s="13">
        <v>12</v>
      </c>
    </row>
    <row r="666" spans="1:17" x14ac:dyDescent="0.35">
      <c r="A666" s="11" t="s">
        <v>3573</v>
      </c>
      <c r="B666" s="13"/>
      <c r="C666" s="13"/>
      <c r="D666" s="13"/>
      <c r="E666" s="13"/>
      <c r="F666" s="13"/>
      <c r="G666" s="13"/>
      <c r="H666" s="13"/>
      <c r="I666" s="13"/>
      <c r="J666" s="13">
        <v>1</v>
      </c>
      <c r="K666" s="13">
        <v>5800</v>
      </c>
      <c r="L666" s="13">
        <v>6155</v>
      </c>
      <c r="M666" s="13">
        <v>45</v>
      </c>
      <c r="N666" s="13">
        <v>1</v>
      </c>
      <c r="O666" s="13">
        <v>5800</v>
      </c>
      <c r="P666" s="13">
        <v>6155</v>
      </c>
      <c r="Q666" s="13">
        <v>45</v>
      </c>
    </row>
    <row r="667" spans="1:17" x14ac:dyDescent="0.35">
      <c r="A667" s="12">
        <v>136.78</v>
      </c>
      <c r="B667" s="13"/>
      <c r="C667" s="13"/>
      <c r="D667" s="13"/>
      <c r="E667" s="13"/>
      <c r="F667" s="13"/>
      <c r="G667" s="13"/>
      <c r="H667" s="13"/>
      <c r="I667" s="13"/>
      <c r="J667" s="13">
        <v>1</v>
      </c>
      <c r="K667" s="13">
        <v>5800</v>
      </c>
      <c r="L667" s="13">
        <v>6155</v>
      </c>
      <c r="M667" s="13">
        <v>45</v>
      </c>
      <c r="N667" s="13">
        <v>1</v>
      </c>
      <c r="O667" s="13">
        <v>5800</v>
      </c>
      <c r="P667" s="13">
        <v>6155</v>
      </c>
      <c r="Q667" s="13">
        <v>45</v>
      </c>
    </row>
    <row r="668" spans="1:17" x14ac:dyDescent="0.35">
      <c r="A668" s="11" t="s">
        <v>2858</v>
      </c>
      <c r="B668" s="13">
        <v>1</v>
      </c>
      <c r="C668" s="13">
        <v>1000</v>
      </c>
      <c r="D668" s="13">
        <v>0</v>
      </c>
      <c r="E668" s="13">
        <v>0</v>
      </c>
      <c r="F668" s="13"/>
      <c r="G668" s="13"/>
      <c r="H668" s="13"/>
      <c r="I668" s="13"/>
      <c r="J668" s="13"/>
      <c r="K668" s="13"/>
      <c r="L668" s="13"/>
      <c r="M668" s="13"/>
      <c r="N668" s="13">
        <v>1</v>
      </c>
      <c r="O668" s="13">
        <v>1000</v>
      </c>
      <c r="P668" s="13">
        <v>0</v>
      </c>
      <c r="Q668" s="13">
        <v>0</v>
      </c>
    </row>
    <row r="669" spans="1:17" x14ac:dyDescent="0.35">
      <c r="A669" s="12" t="s">
        <v>8382</v>
      </c>
      <c r="B669" s="13">
        <v>1</v>
      </c>
      <c r="C669" s="13">
        <v>1000</v>
      </c>
      <c r="D669" s="13">
        <v>0</v>
      </c>
      <c r="E669" s="13">
        <v>0</v>
      </c>
      <c r="F669" s="13"/>
      <c r="G669" s="13"/>
      <c r="H669" s="13"/>
      <c r="I669" s="13"/>
      <c r="J669" s="13"/>
      <c r="K669" s="13"/>
      <c r="L669" s="13"/>
      <c r="M669" s="13"/>
      <c r="N669" s="13">
        <v>1</v>
      </c>
      <c r="O669" s="13">
        <v>1000</v>
      </c>
      <c r="P669" s="13">
        <v>0</v>
      </c>
      <c r="Q669" s="13">
        <v>0</v>
      </c>
    </row>
    <row r="670" spans="1:17" x14ac:dyDescent="0.35">
      <c r="A670" s="11" t="s">
        <v>3967</v>
      </c>
      <c r="B670" s="13">
        <v>1</v>
      </c>
      <c r="C670" s="13">
        <v>15000</v>
      </c>
      <c r="D670" s="13">
        <v>11</v>
      </c>
      <c r="E670" s="13">
        <v>2</v>
      </c>
      <c r="F670" s="13"/>
      <c r="G670" s="13"/>
      <c r="H670" s="13"/>
      <c r="I670" s="13"/>
      <c r="J670" s="13"/>
      <c r="K670" s="13"/>
      <c r="L670" s="13"/>
      <c r="M670" s="13"/>
      <c r="N670" s="13">
        <v>1</v>
      </c>
      <c r="O670" s="13">
        <v>15000</v>
      </c>
      <c r="P670" s="13">
        <v>11</v>
      </c>
      <c r="Q670" s="13">
        <v>2</v>
      </c>
    </row>
    <row r="671" spans="1:17" x14ac:dyDescent="0.35">
      <c r="A671" s="12">
        <v>5.5</v>
      </c>
      <c r="B671" s="13">
        <v>1</v>
      </c>
      <c r="C671" s="13">
        <v>15000</v>
      </c>
      <c r="D671" s="13">
        <v>11</v>
      </c>
      <c r="E671" s="13">
        <v>2</v>
      </c>
      <c r="F671" s="13"/>
      <c r="G671" s="13"/>
      <c r="H671" s="13"/>
      <c r="I671" s="13"/>
      <c r="J671" s="13"/>
      <c r="K671" s="13"/>
      <c r="L671" s="13"/>
      <c r="M671" s="13"/>
      <c r="N671" s="13">
        <v>1</v>
      </c>
      <c r="O671" s="13">
        <v>15000</v>
      </c>
      <c r="P671" s="13">
        <v>11</v>
      </c>
      <c r="Q671" s="13">
        <v>2</v>
      </c>
    </row>
    <row r="672" spans="1:17" x14ac:dyDescent="0.35">
      <c r="A672" s="11" t="s">
        <v>3697</v>
      </c>
      <c r="B672" s="13"/>
      <c r="C672" s="13"/>
      <c r="D672" s="13"/>
      <c r="E672" s="13"/>
      <c r="F672" s="13"/>
      <c r="G672" s="13"/>
      <c r="H672" s="13"/>
      <c r="I672" s="13"/>
      <c r="J672" s="13">
        <v>1</v>
      </c>
      <c r="K672" s="13">
        <v>500</v>
      </c>
      <c r="L672" s="13">
        <v>606</v>
      </c>
      <c r="M672" s="13">
        <v>18</v>
      </c>
      <c r="N672" s="13">
        <v>1</v>
      </c>
      <c r="O672" s="13">
        <v>500</v>
      </c>
      <c r="P672" s="13">
        <v>606</v>
      </c>
      <c r="Q672" s="13">
        <v>18</v>
      </c>
    </row>
    <row r="673" spans="1:17" x14ac:dyDescent="0.35">
      <c r="A673" s="12">
        <v>33.67</v>
      </c>
      <c r="B673" s="13"/>
      <c r="C673" s="13"/>
      <c r="D673" s="13"/>
      <c r="E673" s="13"/>
      <c r="F673" s="13"/>
      <c r="G673" s="13"/>
      <c r="H673" s="13"/>
      <c r="I673" s="13"/>
      <c r="J673" s="13">
        <v>1</v>
      </c>
      <c r="K673" s="13">
        <v>500</v>
      </c>
      <c r="L673" s="13">
        <v>606</v>
      </c>
      <c r="M673" s="13">
        <v>18</v>
      </c>
      <c r="N673" s="13">
        <v>1</v>
      </c>
      <c r="O673" s="13">
        <v>500</v>
      </c>
      <c r="P673" s="13">
        <v>606</v>
      </c>
      <c r="Q673" s="13">
        <v>18</v>
      </c>
    </row>
    <row r="674" spans="1:17" x14ac:dyDescent="0.35">
      <c r="A674" s="11" t="s">
        <v>3479</v>
      </c>
      <c r="B674" s="13"/>
      <c r="C674" s="13"/>
      <c r="D674" s="13"/>
      <c r="E674" s="13"/>
      <c r="F674" s="13"/>
      <c r="G674" s="13"/>
      <c r="H674" s="13"/>
      <c r="I674" s="13"/>
      <c r="J674" s="13">
        <v>1</v>
      </c>
      <c r="K674" s="13">
        <v>1500</v>
      </c>
      <c r="L674" s="13">
        <v>2140</v>
      </c>
      <c r="M674" s="13">
        <v>13</v>
      </c>
      <c r="N674" s="13">
        <v>1</v>
      </c>
      <c r="O674" s="13">
        <v>1500</v>
      </c>
      <c r="P674" s="13">
        <v>2140</v>
      </c>
      <c r="Q674" s="13">
        <v>13</v>
      </c>
    </row>
    <row r="675" spans="1:17" x14ac:dyDescent="0.35">
      <c r="A675" s="12">
        <v>164.62</v>
      </c>
      <c r="B675" s="13"/>
      <c r="C675" s="13"/>
      <c r="D675" s="13"/>
      <c r="E675" s="13"/>
      <c r="F675" s="13"/>
      <c r="G675" s="13"/>
      <c r="H675" s="13"/>
      <c r="I675" s="13"/>
      <c r="J675" s="13">
        <v>1</v>
      </c>
      <c r="K675" s="13">
        <v>1500</v>
      </c>
      <c r="L675" s="13">
        <v>2140</v>
      </c>
      <c r="M675" s="13">
        <v>13</v>
      </c>
      <c r="N675" s="13">
        <v>1</v>
      </c>
      <c r="O675" s="13">
        <v>1500</v>
      </c>
      <c r="P675" s="13">
        <v>2140</v>
      </c>
      <c r="Q675" s="13">
        <v>13</v>
      </c>
    </row>
    <row r="676" spans="1:17" x14ac:dyDescent="0.35">
      <c r="A676" s="11" t="s">
        <v>3819</v>
      </c>
      <c r="B676" s="13"/>
      <c r="C676" s="13"/>
      <c r="D676" s="13"/>
      <c r="E676" s="13"/>
      <c r="F676" s="13"/>
      <c r="G676" s="13"/>
      <c r="H676" s="13"/>
      <c r="I676" s="13"/>
      <c r="J676" s="13">
        <v>1</v>
      </c>
      <c r="K676" s="13">
        <v>5000</v>
      </c>
      <c r="L676" s="13">
        <v>5501</v>
      </c>
      <c r="M676" s="13">
        <v>76</v>
      </c>
      <c r="N676" s="13">
        <v>1</v>
      </c>
      <c r="O676" s="13">
        <v>5000</v>
      </c>
      <c r="P676" s="13">
        <v>5501</v>
      </c>
      <c r="Q676" s="13">
        <v>76</v>
      </c>
    </row>
    <row r="677" spans="1:17" x14ac:dyDescent="0.35">
      <c r="A677" s="12">
        <v>72.38</v>
      </c>
      <c r="B677" s="13"/>
      <c r="C677" s="13"/>
      <c r="D677" s="13"/>
      <c r="E677" s="13"/>
      <c r="F677" s="13"/>
      <c r="G677" s="13"/>
      <c r="H677" s="13"/>
      <c r="I677" s="13"/>
      <c r="J677" s="13">
        <v>1</v>
      </c>
      <c r="K677" s="13">
        <v>5000</v>
      </c>
      <c r="L677" s="13">
        <v>5501</v>
      </c>
      <c r="M677" s="13">
        <v>76</v>
      </c>
      <c r="N677" s="13">
        <v>1</v>
      </c>
      <c r="O677" s="13">
        <v>5000</v>
      </c>
      <c r="P677" s="13">
        <v>5501</v>
      </c>
      <c r="Q677" s="13">
        <v>76</v>
      </c>
    </row>
    <row r="678" spans="1:17" x14ac:dyDescent="0.35">
      <c r="A678" s="11" t="s">
        <v>3841</v>
      </c>
      <c r="B678" s="13">
        <v>1</v>
      </c>
      <c r="C678" s="13">
        <v>9800</v>
      </c>
      <c r="D678" s="13">
        <v>4066</v>
      </c>
      <c r="E678" s="13">
        <v>50</v>
      </c>
      <c r="F678" s="13"/>
      <c r="G678" s="13"/>
      <c r="H678" s="13"/>
      <c r="I678" s="13"/>
      <c r="J678" s="13"/>
      <c r="K678" s="13"/>
      <c r="L678" s="13"/>
      <c r="M678" s="13"/>
      <c r="N678" s="13">
        <v>1</v>
      </c>
      <c r="O678" s="13">
        <v>9800</v>
      </c>
      <c r="P678" s="13">
        <v>4066</v>
      </c>
      <c r="Q678" s="13">
        <v>50</v>
      </c>
    </row>
    <row r="679" spans="1:17" x14ac:dyDescent="0.35">
      <c r="A679" s="12">
        <v>81.319999999999993</v>
      </c>
      <c r="B679" s="13">
        <v>1</v>
      </c>
      <c r="C679" s="13">
        <v>9800</v>
      </c>
      <c r="D679" s="13">
        <v>4066</v>
      </c>
      <c r="E679" s="13">
        <v>50</v>
      </c>
      <c r="F679" s="13"/>
      <c r="G679" s="13"/>
      <c r="H679" s="13"/>
      <c r="I679" s="13"/>
      <c r="J679" s="13"/>
      <c r="K679" s="13"/>
      <c r="L679" s="13"/>
      <c r="M679" s="13"/>
      <c r="N679" s="13">
        <v>1</v>
      </c>
      <c r="O679" s="13">
        <v>9800</v>
      </c>
      <c r="P679" s="13">
        <v>4066</v>
      </c>
      <c r="Q679" s="13">
        <v>50</v>
      </c>
    </row>
    <row r="680" spans="1:17" x14ac:dyDescent="0.35">
      <c r="A680" s="11" t="s">
        <v>3580</v>
      </c>
      <c r="B680" s="13"/>
      <c r="C680" s="13"/>
      <c r="D680" s="13"/>
      <c r="E680" s="13"/>
      <c r="F680" s="13"/>
      <c r="G680" s="13"/>
      <c r="H680" s="13"/>
      <c r="I680" s="13"/>
      <c r="J680" s="13">
        <v>1</v>
      </c>
      <c r="K680" s="13">
        <v>1500</v>
      </c>
      <c r="L680" s="13">
        <v>1500</v>
      </c>
      <c r="M680" s="13">
        <v>45</v>
      </c>
      <c r="N680" s="13">
        <v>1</v>
      </c>
      <c r="O680" s="13">
        <v>1500</v>
      </c>
      <c r="P680" s="13">
        <v>1500</v>
      </c>
      <c r="Q680" s="13">
        <v>45</v>
      </c>
    </row>
    <row r="681" spans="1:17" x14ac:dyDescent="0.35">
      <c r="A681" s="12">
        <v>33.33</v>
      </c>
      <c r="B681" s="13"/>
      <c r="C681" s="13"/>
      <c r="D681" s="13"/>
      <c r="E681" s="13"/>
      <c r="F681" s="13"/>
      <c r="G681" s="13"/>
      <c r="H681" s="13"/>
      <c r="I681" s="13"/>
      <c r="J681" s="13">
        <v>1</v>
      </c>
      <c r="K681" s="13">
        <v>1500</v>
      </c>
      <c r="L681" s="13">
        <v>1500</v>
      </c>
      <c r="M681" s="13">
        <v>45</v>
      </c>
      <c r="N681" s="13">
        <v>1</v>
      </c>
      <c r="O681" s="13">
        <v>1500</v>
      </c>
      <c r="P681" s="13">
        <v>1500</v>
      </c>
      <c r="Q681" s="13">
        <v>45</v>
      </c>
    </row>
    <row r="682" spans="1:17" x14ac:dyDescent="0.35">
      <c r="A682" s="11" t="s">
        <v>3290</v>
      </c>
      <c r="B682" s="13"/>
      <c r="C682" s="13"/>
      <c r="D682" s="13"/>
      <c r="E682" s="13"/>
      <c r="F682" s="13"/>
      <c r="G682" s="13"/>
      <c r="H682" s="13"/>
      <c r="I682" s="13"/>
      <c r="J682" s="13">
        <v>1</v>
      </c>
      <c r="K682" s="13">
        <v>2000</v>
      </c>
      <c r="L682" s="13">
        <v>2424</v>
      </c>
      <c r="M682" s="13">
        <v>72</v>
      </c>
      <c r="N682" s="13">
        <v>1</v>
      </c>
      <c r="O682" s="13">
        <v>2000</v>
      </c>
      <c r="P682" s="13">
        <v>2424</v>
      </c>
      <c r="Q682" s="13">
        <v>72</v>
      </c>
    </row>
    <row r="683" spans="1:17" x14ac:dyDescent="0.35">
      <c r="A683" s="12">
        <v>33.67</v>
      </c>
      <c r="B683" s="13"/>
      <c r="C683" s="13"/>
      <c r="D683" s="13"/>
      <c r="E683" s="13"/>
      <c r="F683" s="13"/>
      <c r="G683" s="13"/>
      <c r="H683" s="13"/>
      <c r="I683" s="13"/>
      <c r="J683" s="13">
        <v>1</v>
      </c>
      <c r="K683" s="13">
        <v>2000</v>
      </c>
      <c r="L683" s="13">
        <v>2424</v>
      </c>
      <c r="M683" s="13">
        <v>72</v>
      </c>
      <c r="N683" s="13">
        <v>1</v>
      </c>
      <c r="O683" s="13">
        <v>2000</v>
      </c>
      <c r="P683" s="13">
        <v>2424</v>
      </c>
      <c r="Q683" s="13">
        <v>72</v>
      </c>
    </row>
    <row r="684" spans="1:17" x14ac:dyDescent="0.35">
      <c r="A684" s="11" t="s">
        <v>3226</v>
      </c>
      <c r="B684" s="13"/>
      <c r="C684" s="13"/>
      <c r="D684" s="13"/>
      <c r="E684" s="13"/>
      <c r="F684" s="13"/>
      <c r="G684" s="13"/>
      <c r="H684" s="13"/>
      <c r="I684" s="13"/>
      <c r="J684" s="13">
        <v>1</v>
      </c>
      <c r="K684" s="13">
        <v>1200</v>
      </c>
      <c r="L684" s="13">
        <v>1250</v>
      </c>
      <c r="M684" s="13">
        <v>21</v>
      </c>
      <c r="N684" s="13">
        <v>1</v>
      </c>
      <c r="O684" s="13">
        <v>1200</v>
      </c>
      <c r="P684" s="13">
        <v>1250</v>
      </c>
      <c r="Q684" s="13">
        <v>21</v>
      </c>
    </row>
    <row r="685" spans="1:17" x14ac:dyDescent="0.35">
      <c r="A685" s="12">
        <v>59.52</v>
      </c>
      <c r="B685" s="13"/>
      <c r="C685" s="13"/>
      <c r="D685" s="13"/>
      <c r="E685" s="13"/>
      <c r="F685" s="13"/>
      <c r="G685" s="13"/>
      <c r="H685" s="13"/>
      <c r="I685" s="13"/>
      <c r="J685" s="13">
        <v>1</v>
      </c>
      <c r="K685" s="13">
        <v>1200</v>
      </c>
      <c r="L685" s="13">
        <v>1250</v>
      </c>
      <c r="M685" s="13">
        <v>21</v>
      </c>
      <c r="N685" s="13">
        <v>1</v>
      </c>
      <c r="O685" s="13">
        <v>1200</v>
      </c>
      <c r="P685" s="13">
        <v>1250</v>
      </c>
      <c r="Q685" s="13">
        <v>21</v>
      </c>
    </row>
    <row r="686" spans="1:17" x14ac:dyDescent="0.35">
      <c r="A686" s="11" t="s">
        <v>2862</v>
      </c>
      <c r="B686" s="13">
        <v>1</v>
      </c>
      <c r="C686" s="13">
        <v>12700</v>
      </c>
      <c r="D686" s="13">
        <v>55</v>
      </c>
      <c r="E686" s="13">
        <v>3</v>
      </c>
      <c r="F686" s="13"/>
      <c r="G686" s="13"/>
      <c r="H686" s="13"/>
      <c r="I686" s="13"/>
      <c r="J686" s="13"/>
      <c r="K686" s="13"/>
      <c r="L686" s="13"/>
      <c r="M686" s="13"/>
      <c r="N686" s="13">
        <v>1</v>
      </c>
      <c r="O686" s="13">
        <v>12700</v>
      </c>
      <c r="P686" s="13">
        <v>55</v>
      </c>
      <c r="Q686" s="13">
        <v>3</v>
      </c>
    </row>
    <row r="687" spans="1:17" x14ac:dyDescent="0.35">
      <c r="A687" s="12">
        <v>18.329999999999998</v>
      </c>
      <c r="B687" s="13">
        <v>1</v>
      </c>
      <c r="C687" s="13">
        <v>12700</v>
      </c>
      <c r="D687" s="13">
        <v>55</v>
      </c>
      <c r="E687" s="13">
        <v>3</v>
      </c>
      <c r="F687" s="13"/>
      <c r="G687" s="13"/>
      <c r="H687" s="13"/>
      <c r="I687" s="13"/>
      <c r="J687" s="13"/>
      <c r="K687" s="13"/>
      <c r="L687" s="13"/>
      <c r="M687" s="13"/>
      <c r="N687" s="13">
        <v>1</v>
      </c>
      <c r="O687" s="13">
        <v>12700</v>
      </c>
      <c r="P687" s="13">
        <v>55</v>
      </c>
      <c r="Q687" s="13">
        <v>3</v>
      </c>
    </row>
    <row r="688" spans="1:17" x14ac:dyDescent="0.35">
      <c r="A688" s="11" t="s">
        <v>3298</v>
      </c>
      <c r="B688" s="13"/>
      <c r="C688" s="13"/>
      <c r="D688" s="13"/>
      <c r="E688" s="13"/>
      <c r="F688" s="13"/>
      <c r="G688" s="13"/>
      <c r="H688" s="13"/>
      <c r="I688" s="13"/>
      <c r="J688" s="13">
        <v>1</v>
      </c>
      <c r="K688" s="13">
        <v>10000</v>
      </c>
      <c r="L688" s="13">
        <v>10173</v>
      </c>
      <c r="M688" s="13">
        <v>72</v>
      </c>
      <c r="N688" s="13">
        <v>1</v>
      </c>
      <c r="O688" s="13">
        <v>10000</v>
      </c>
      <c r="P688" s="13">
        <v>10173</v>
      </c>
      <c r="Q688" s="13">
        <v>72</v>
      </c>
    </row>
    <row r="689" spans="1:17" x14ac:dyDescent="0.35">
      <c r="A689" s="12">
        <v>141.29</v>
      </c>
      <c r="B689" s="13"/>
      <c r="C689" s="13"/>
      <c r="D689" s="13"/>
      <c r="E689" s="13"/>
      <c r="F689" s="13"/>
      <c r="G689" s="13"/>
      <c r="H689" s="13"/>
      <c r="I689" s="13"/>
      <c r="J689" s="13">
        <v>1</v>
      </c>
      <c r="K689" s="13">
        <v>10000</v>
      </c>
      <c r="L689" s="13">
        <v>10173</v>
      </c>
      <c r="M689" s="13">
        <v>72</v>
      </c>
      <c r="N689" s="13">
        <v>1</v>
      </c>
      <c r="O689" s="13">
        <v>10000</v>
      </c>
      <c r="P689" s="13">
        <v>10173</v>
      </c>
      <c r="Q689" s="13">
        <v>72</v>
      </c>
    </row>
    <row r="690" spans="1:17" x14ac:dyDescent="0.35">
      <c r="A690" s="11" t="s">
        <v>2903</v>
      </c>
      <c r="B690" s="13">
        <v>1</v>
      </c>
      <c r="C690" s="13">
        <v>5000</v>
      </c>
      <c r="D690" s="13">
        <v>39</v>
      </c>
      <c r="E690" s="13">
        <v>4</v>
      </c>
      <c r="F690" s="13"/>
      <c r="G690" s="13"/>
      <c r="H690" s="13"/>
      <c r="I690" s="13"/>
      <c r="J690" s="13"/>
      <c r="K690" s="13"/>
      <c r="L690" s="13"/>
      <c r="M690" s="13"/>
      <c r="N690" s="13">
        <v>1</v>
      </c>
      <c r="O690" s="13">
        <v>5000</v>
      </c>
      <c r="P690" s="13">
        <v>39</v>
      </c>
      <c r="Q690" s="13">
        <v>4</v>
      </c>
    </row>
    <row r="691" spans="1:17" x14ac:dyDescent="0.35">
      <c r="A691" s="12">
        <v>9.75</v>
      </c>
      <c r="B691" s="13">
        <v>1</v>
      </c>
      <c r="C691" s="13">
        <v>5000</v>
      </c>
      <c r="D691" s="13">
        <v>39</v>
      </c>
      <c r="E691" s="13">
        <v>4</v>
      </c>
      <c r="F691" s="13"/>
      <c r="G691" s="13"/>
      <c r="H691" s="13"/>
      <c r="I691" s="13"/>
      <c r="J691" s="13"/>
      <c r="K691" s="13"/>
      <c r="L691" s="13"/>
      <c r="M691" s="13"/>
      <c r="N691" s="13">
        <v>1</v>
      </c>
      <c r="O691" s="13">
        <v>5000</v>
      </c>
      <c r="P691" s="13">
        <v>39</v>
      </c>
      <c r="Q691" s="13">
        <v>4</v>
      </c>
    </row>
    <row r="692" spans="1:17" x14ac:dyDescent="0.35">
      <c r="A692" s="11" t="s">
        <v>3966</v>
      </c>
      <c r="B692" s="13">
        <v>1</v>
      </c>
      <c r="C692" s="13">
        <v>2825</v>
      </c>
      <c r="D692" s="13">
        <v>211</v>
      </c>
      <c r="E692" s="13">
        <v>6</v>
      </c>
      <c r="F692" s="13"/>
      <c r="G692" s="13"/>
      <c r="H692" s="13"/>
      <c r="I692" s="13"/>
      <c r="J692" s="13"/>
      <c r="K692" s="13"/>
      <c r="L692" s="13"/>
      <c r="M692" s="13"/>
      <c r="N692" s="13">
        <v>1</v>
      </c>
      <c r="O692" s="13">
        <v>2825</v>
      </c>
      <c r="P692" s="13">
        <v>211</v>
      </c>
      <c r="Q692" s="13">
        <v>6</v>
      </c>
    </row>
    <row r="693" spans="1:17" x14ac:dyDescent="0.35">
      <c r="A693" s="12">
        <v>35.17</v>
      </c>
      <c r="B693" s="13">
        <v>1</v>
      </c>
      <c r="C693" s="13">
        <v>2825</v>
      </c>
      <c r="D693" s="13">
        <v>211</v>
      </c>
      <c r="E693" s="13">
        <v>6</v>
      </c>
      <c r="F693" s="13"/>
      <c r="G693" s="13"/>
      <c r="H693" s="13"/>
      <c r="I693" s="13"/>
      <c r="J693" s="13"/>
      <c r="K693" s="13"/>
      <c r="L693" s="13"/>
      <c r="M693" s="13"/>
      <c r="N693" s="13">
        <v>1</v>
      </c>
      <c r="O693" s="13">
        <v>2825</v>
      </c>
      <c r="P693" s="13">
        <v>211</v>
      </c>
      <c r="Q693" s="13">
        <v>6</v>
      </c>
    </row>
    <row r="694" spans="1:17" x14ac:dyDescent="0.35">
      <c r="A694" s="11" t="s">
        <v>3541</v>
      </c>
      <c r="B694" s="13"/>
      <c r="C694" s="13"/>
      <c r="D694" s="13"/>
      <c r="E694" s="13"/>
      <c r="F694" s="13"/>
      <c r="G694" s="13"/>
      <c r="H694" s="13"/>
      <c r="I694" s="13"/>
      <c r="J694" s="13">
        <v>1</v>
      </c>
      <c r="K694" s="13">
        <v>5500</v>
      </c>
      <c r="L694" s="13">
        <v>5623</v>
      </c>
      <c r="M694" s="13">
        <v>85</v>
      </c>
      <c r="N694" s="13">
        <v>1</v>
      </c>
      <c r="O694" s="13">
        <v>5500</v>
      </c>
      <c r="P694" s="13">
        <v>5623</v>
      </c>
      <c r="Q694" s="13">
        <v>85</v>
      </c>
    </row>
    <row r="695" spans="1:17" x14ac:dyDescent="0.35">
      <c r="A695" s="12">
        <v>66.150000000000006</v>
      </c>
      <c r="B695" s="13"/>
      <c r="C695" s="13"/>
      <c r="D695" s="13"/>
      <c r="E695" s="13"/>
      <c r="F695" s="13"/>
      <c r="G695" s="13"/>
      <c r="H695" s="13"/>
      <c r="I695" s="13"/>
      <c r="J695" s="13">
        <v>1</v>
      </c>
      <c r="K695" s="13">
        <v>5500</v>
      </c>
      <c r="L695" s="13">
        <v>5623</v>
      </c>
      <c r="M695" s="13">
        <v>85</v>
      </c>
      <c r="N695" s="13">
        <v>1</v>
      </c>
      <c r="O695" s="13">
        <v>5500</v>
      </c>
      <c r="P695" s="13">
        <v>5623</v>
      </c>
      <c r="Q695" s="13">
        <v>85</v>
      </c>
    </row>
    <row r="696" spans="1:17" x14ac:dyDescent="0.35">
      <c r="A696" s="11" t="s">
        <v>3152</v>
      </c>
      <c r="B696" s="13"/>
      <c r="C696" s="13"/>
      <c r="D696" s="13"/>
      <c r="E696" s="13"/>
      <c r="F696" s="13"/>
      <c r="G696" s="13"/>
      <c r="H696" s="13"/>
      <c r="I696" s="13"/>
      <c r="J696" s="13">
        <v>1</v>
      </c>
      <c r="K696" s="13">
        <v>2200</v>
      </c>
      <c r="L696" s="13">
        <v>2331</v>
      </c>
      <c r="M696" s="13">
        <v>67</v>
      </c>
      <c r="N696" s="13">
        <v>1</v>
      </c>
      <c r="O696" s="13">
        <v>2200</v>
      </c>
      <c r="P696" s="13">
        <v>2331</v>
      </c>
      <c r="Q696" s="13">
        <v>67</v>
      </c>
    </row>
    <row r="697" spans="1:17" x14ac:dyDescent="0.35">
      <c r="A697" s="12">
        <v>34.79</v>
      </c>
      <c r="B697" s="13"/>
      <c r="C697" s="13"/>
      <c r="D697" s="13"/>
      <c r="E697" s="13"/>
      <c r="F697" s="13"/>
      <c r="G697" s="13"/>
      <c r="H697" s="13"/>
      <c r="I697" s="13"/>
      <c r="J697" s="13">
        <v>1</v>
      </c>
      <c r="K697" s="13">
        <v>2200</v>
      </c>
      <c r="L697" s="13">
        <v>2331</v>
      </c>
      <c r="M697" s="13">
        <v>67</v>
      </c>
      <c r="N697" s="13">
        <v>1</v>
      </c>
      <c r="O697" s="13">
        <v>2200</v>
      </c>
      <c r="P697" s="13">
        <v>2331</v>
      </c>
      <c r="Q697" s="13">
        <v>67</v>
      </c>
    </row>
    <row r="698" spans="1:17" x14ac:dyDescent="0.35">
      <c r="A698" s="11" t="s">
        <v>2879</v>
      </c>
      <c r="B698" s="13">
        <v>1</v>
      </c>
      <c r="C698" s="13">
        <v>11200</v>
      </c>
      <c r="D698" s="13">
        <v>29</v>
      </c>
      <c r="E698" s="13">
        <v>1</v>
      </c>
      <c r="F698" s="13"/>
      <c r="G698" s="13"/>
      <c r="H698" s="13"/>
      <c r="I698" s="13"/>
      <c r="J698" s="13"/>
      <c r="K698" s="13"/>
      <c r="L698" s="13"/>
      <c r="M698" s="13"/>
      <c r="N698" s="13">
        <v>1</v>
      </c>
      <c r="O698" s="13">
        <v>11200</v>
      </c>
      <c r="P698" s="13">
        <v>29</v>
      </c>
      <c r="Q698" s="13">
        <v>1</v>
      </c>
    </row>
    <row r="699" spans="1:17" x14ac:dyDescent="0.35">
      <c r="A699" s="12">
        <v>29</v>
      </c>
      <c r="B699" s="13">
        <v>1</v>
      </c>
      <c r="C699" s="13">
        <v>11200</v>
      </c>
      <c r="D699" s="13">
        <v>29</v>
      </c>
      <c r="E699" s="13">
        <v>1</v>
      </c>
      <c r="F699" s="13"/>
      <c r="G699" s="13"/>
      <c r="H699" s="13"/>
      <c r="I699" s="13"/>
      <c r="J699" s="13"/>
      <c r="K699" s="13"/>
      <c r="L699" s="13"/>
      <c r="M699" s="13"/>
      <c r="N699" s="13">
        <v>1</v>
      </c>
      <c r="O699" s="13">
        <v>11200</v>
      </c>
      <c r="P699" s="13">
        <v>29</v>
      </c>
      <c r="Q699" s="13">
        <v>1</v>
      </c>
    </row>
    <row r="700" spans="1:17" x14ac:dyDescent="0.35">
      <c r="A700" s="11" t="s">
        <v>3180</v>
      </c>
      <c r="B700" s="13"/>
      <c r="C700" s="13"/>
      <c r="D700" s="13"/>
      <c r="E700" s="13"/>
      <c r="F700" s="13"/>
      <c r="G700" s="13"/>
      <c r="H700" s="13"/>
      <c r="I700" s="13"/>
      <c r="J700" s="13">
        <v>1</v>
      </c>
      <c r="K700" s="13">
        <v>1200</v>
      </c>
      <c r="L700" s="13">
        <v>1437</v>
      </c>
      <c r="M700" s="13">
        <v>45</v>
      </c>
      <c r="N700" s="13">
        <v>1</v>
      </c>
      <c r="O700" s="13">
        <v>1200</v>
      </c>
      <c r="P700" s="13">
        <v>1437</v>
      </c>
      <c r="Q700" s="13">
        <v>45</v>
      </c>
    </row>
    <row r="701" spans="1:17" x14ac:dyDescent="0.35">
      <c r="A701" s="12">
        <v>31.93</v>
      </c>
      <c r="B701" s="13"/>
      <c r="C701" s="13"/>
      <c r="D701" s="13"/>
      <c r="E701" s="13"/>
      <c r="F701" s="13"/>
      <c r="G701" s="13"/>
      <c r="H701" s="13"/>
      <c r="I701" s="13"/>
      <c r="J701" s="13">
        <v>1</v>
      </c>
      <c r="K701" s="13">
        <v>1200</v>
      </c>
      <c r="L701" s="13">
        <v>1437</v>
      </c>
      <c r="M701" s="13">
        <v>45</v>
      </c>
      <c r="N701" s="13">
        <v>1</v>
      </c>
      <c r="O701" s="13">
        <v>1200</v>
      </c>
      <c r="P701" s="13">
        <v>1437</v>
      </c>
      <c r="Q701" s="13">
        <v>45</v>
      </c>
    </row>
    <row r="702" spans="1:17" x14ac:dyDescent="0.35">
      <c r="A702" s="11" t="s">
        <v>4042</v>
      </c>
      <c r="B702" s="13">
        <v>1</v>
      </c>
      <c r="C702" s="13">
        <v>5600</v>
      </c>
      <c r="D702" s="13">
        <v>460</v>
      </c>
      <c r="E702" s="13">
        <v>12</v>
      </c>
      <c r="F702" s="13"/>
      <c r="G702" s="13"/>
      <c r="H702" s="13"/>
      <c r="I702" s="13"/>
      <c r="J702" s="13"/>
      <c r="K702" s="13"/>
      <c r="L702" s="13"/>
      <c r="M702" s="13"/>
      <c r="N702" s="13">
        <v>1</v>
      </c>
      <c r="O702" s="13">
        <v>5600</v>
      </c>
      <c r="P702" s="13">
        <v>460</v>
      </c>
      <c r="Q702" s="13">
        <v>12</v>
      </c>
    </row>
    <row r="703" spans="1:17" x14ac:dyDescent="0.35">
      <c r="A703" s="12">
        <v>38.33</v>
      </c>
      <c r="B703" s="13">
        <v>1</v>
      </c>
      <c r="C703" s="13">
        <v>5600</v>
      </c>
      <c r="D703" s="13">
        <v>460</v>
      </c>
      <c r="E703" s="13">
        <v>12</v>
      </c>
      <c r="F703" s="13"/>
      <c r="G703" s="13"/>
      <c r="H703" s="13"/>
      <c r="I703" s="13"/>
      <c r="J703" s="13"/>
      <c r="K703" s="13"/>
      <c r="L703" s="13"/>
      <c r="M703" s="13"/>
      <c r="N703" s="13">
        <v>1</v>
      </c>
      <c r="O703" s="13">
        <v>5600</v>
      </c>
      <c r="P703" s="13">
        <v>460</v>
      </c>
      <c r="Q703" s="13">
        <v>12</v>
      </c>
    </row>
    <row r="704" spans="1:17" x14ac:dyDescent="0.35">
      <c r="A704" s="11" t="s">
        <v>3277</v>
      </c>
      <c r="B704" s="13"/>
      <c r="C704" s="13"/>
      <c r="D704" s="13"/>
      <c r="E704" s="13"/>
      <c r="F704" s="13"/>
      <c r="G704" s="13"/>
      <c r="H704" s="13"/>
      <c r="I704" s="13"/>
      <c r="J704" s="13">
        <v>1</v>
      </c>
      <c r="K704" s="13">
        <v>5000</v>
      </c>
      <c r="L704" s="13">
        <v>5430</v>
      </c>
      <c r="M704" s="13">
        <v>100</v>
      </c>
      <c r="N704" s="13">
        <v>1</v>
      </c>
      <c r="O704" s="13">
        <v>5000</v>
      </c>
      <c r="P704" s="13">
        <v>5430</v>
      </c>
      <c r="Q704" s="13">
        <v>100</v>
      </c>
    </row>
    <row r="705" spans="1:17" x14ac:dyDescent="0.35">
      <c r="A705" s="12">
        <v>54.3</v>
      </c>
      <c r="B705" s="13"/>
      <c r="C705" s="13"/>
      <c r="D705" s="13"/>
      <c r="E705" s="13"/>
      <c r="F705" s="13"/>
      <c r="G705" s="13"/>
      <c r="H705" s="13"/>
      <c r="I705" s="13"/>
      <c r="J705" s="13">
        <v>1</v>
      </c>
      <c r="K705" s="13">
        <v>5000</v>
      </c>
      <c r="L705" s="13">
        <v>5430</v>
      </c>
      <c r="M705" s="13">
        <v>100</v>
      </c>
      <c r="N705" s="13">
        <v>1</v>
      </c>
      <c r="O705" s="13">
        <v>5000</v>
      </c>
      <c r="P705" s="13">
        <v>5430</v>
      </c>
      <c r="Q705" s="13">
        <v>100</v>
      </c>
    </row>
    <row r="706" spans="1:17" x14ac:dyDescent="0.35">
      <c r="A706" s="11" t="s">
        <v>3588</v>
      </c>
      <c r="B706" s="13"/>
      <c r="C706" s="13"/>
      <c r="D706" s="13"/>
      <c r="E706" s="13"/>
      <c r="F706" s="13"/>
      <c r="G706" s="13"/>
      <c r="H706" s="13"/>
      <c r="I706" s="13"/>
      <c r="J706" s="13">
        <v>1</v>
      </c>
      <c r="K706" s="13">
        <v>4000</v>
      </c>
      <c r="L706" s="13">
        <v>5100</v>
      </c>
      <c r="M706" s="13">
        <v>62</v>
      </c>
      <c r="N706" s="13">
        <v>1</v>
      </c>
      <c r="O706" s="13">
        <v>4000</v>
      </c>
      <c r="P706" s="13">
        <v>5100</v>
      </c>
      <c r="Q706" s="13">
        <v>62</v>
      </c>
    </row>
    <row r="707" spans="1:17" x14ac:dyDescent="0.35">
      <c r="A707" s="12">
        <v>82.26</v>
      </c>
      <c r="B707" s="13"/>
      <c r="C707" s="13"/>
      <c r="D707" s="13"/>
      <c r="E707" s="13"/>
      <c r="F707" s="13"/>
      <c r="G707" s="13"/>
      <c r="H707" s="13"/>
      <c r="I707" s="13"/>
      <c r="J707" s="13">
        <v>1</v>
      </c>
      <c r="K707" s="13">
        <v>4000</v>
      </c>
      <c r="L707" s="13">
        <v>5100</v>
      </c>
      <c r="M707" s="13">
        <v>62</v>
      </c>
      <c r="N707" s="13">
        <v>1</v>
      </c>
      <c r="O707" s="13">
        <v>4000</v>
      </c>
      <c r="P707" s="13">
        <v>5100</v>
      </c>
      <c r="Q707" s="13">
        <v>62</v>
      </c>
    </row>
    <row r="708" spans="1:17" x14ac:dyDescent="0.35">
      <c r="A708" s="11" t="s">
        <v>3385</v>
      </c>
      <c r="B708" s="13"/>
      <c r="C708" s="13"/>
      <c r="D708" s="13"/>
      <c r="E708" s="13"/>
      <c r="F708" s="13"/>
      <c r="G708" s="13"/>
      <c r="H708" s="13"/>
      <c r="I708" s="13"/>
      <c r="J708" s="13">
        <v>1</v>
      </c>
      <c r="K708" s="13">
        <v>2000</v>
      </c>
      <c r="L708" s="13">
        <v>2100</v>
      </c>
      <c r="M708" s="13">
        <v>41</v>
      </c>
      <c r="N708" s="13">
        <v>1</v>
      </c>
      <c r="O708" s="13">
        <v>2000</v>
      </c>
      <c r="P708" s="13">
        <v>2100</v>
      </c>
      <c r="Q708" s="13">
        <v>41</v>
      </c>
    </row>
    <row r="709" spans="1:17" x14ac:dyDescent="0.35">
      <c r="A709" s="12">
        <v>51.22</v>
      </c>
      <c r="B709" s="13"/>
      <c r="C709" s="13"/>
      <c r="D709" s="13"/>
      <c r="E709" s="13"/>
      <c r="F709" s="13"/>
      <c r="G709" s="13"/>
      <c r="H709" s="13"/>
      <c r="I709" s="13"/>
      <c r="J709" s="13">
        <v>1</v>
      </c>
      <c r="K709" s="13">
        <v>2000</v>
      </c>
      <c r="L709" s="13">
        <v>2100</v>
      </c>
      <c r="M709" s="13">
        <v>41</v>
      </c>
      <c r="N709" s="13">
        <v>1</v>
      </c>
      <c r="O709" s="13">
        <v>2000</v>
      </c>
      <c r="P709" s="13">
        <v>2100</v>
      </c>
      <c r="Q709" s="13">
        <v>41</v>
      </c>
    </row>
    <row r="710" spans="1:17" x14ac:dyDescent="0.35">
      <c r="A710" s="11" t="s">
        <v>3674</v>
      </c>
      <c r="B710" s="13"/>
      <c r="C710" s="13"/>
      <c r="D710" s="13"/>
      <c r="E710" s="13"/>
      <c r="F710" s="13"/>
      <c r="G710" s="13"/>
      <c r="H710" s="13"/>
      <c r="I710" s="13"/>
      <c r="J710" s="13">
        <v>1</v>
      </c>
      <c r="K710" s="13">
        <v>12000</v>
      </c>
      <c r="L710" s="13">
        <v>12348.5</v>
      </c>
      <c r="M710" s="13">
        <v>199</v>
      </c>
      <c r="N710" s="13">
        <v>1</v>
      </c>
      <c r="O710" s="13">
        <v>12000</v>
      </c>
      <c r="P710" s="13">
        <v>12348.5</v>
      </c>
      <c r="Q710" s="13">
        <v>199</v>
      </c>
    </row>
    <row r="711" spans="1:17" x14ac:dyDescent="0.35">
      <c r="A711" s="12">
        <v>62.05</v>
      </c>
      <c r="B711" s="13"/>
      <c r="C711" s="13"/>
      <c r="D711" s="13"/>
      <c r="E711" s="13"/>
      <c r="F711" s="13"/>
      <c r="G711" s="13"/>
      <c r="H711" s="13"/>
      <c r="I711" s="13"/>
      <c r="J711" s="13">
        <v>1</v>
      </c>
      <c r="K711" s="13">
        <v>12000</v>
      </c>
      <c r="L711" s="13">
        <v>12348.5</v>
      </c>
      <c r="M711" s="13">
        <v>199</v>
      </c>
      <c r="N711" s="13">
        <v>1</v>
      </c>
      <c r="O711" s="13">
        <v>12000</v>
      </c>
      <c r="P711" s="13">
        <v>12348.5</v>
      </c>
      <c r="Q711" s="13">
        <v>199</v>
      </c>
    </row>
    <row r="712" spans="1:17" x14ac:dyDescent="0.35">
      <c r="A712" s="11" t="s">
        <v>3556</v>
      </c>
      <c r="B712" s="13"/>
      <c r="C712" s="13"/>
      <c r="D712" s="13"/>
      <c r="E712" s="13"/>
      <c r="F712" s="13"/>
      <c r="G712" s="13"/>
      <c r="H712" s="13"/>
      <c r="I712" s="13"/>
      <c r="J712" s="13">
        <v>1</v>
      </c>
      <c r="K712" s="13">
        <v>100000</v>
      </c>
      <c r="L712" s="13">
        <v>100036</v>
      </c>
      <c r="M712" s="13">
        <v>558</v>
      </c>
      <c r="N712" s="13">
        <v>1</v>
      </c>
      <c r="O712" s="13">
        <v>100000</v>
      </c>
      <c r="P712" s="13">
        <v>100036</v>
      </c>
      <c r="Q712" s="13">
        <v>558</v>
      </c>
    </row>
    <row r="713" spans="1:17" x14ac:dyDescent="0.35">
      <c r="A713" s="12">
        <v>179.28</v>
      </c>
      <c r="B713" s="13"/>
      <c r="C713" s="13"/>
      <c r="D713" s="13"/>
      <c r="E713" s="13"/>
      <c r="F713" s="13"/>
      <c r="G713" s="13"/>
      <c r="H713" s="13"/>
      <c r="I713" s="13"/>
      <c r="J713" s="13">
        <v>1</v>
      </c>
      <c r="K713" s="13">
        <v>100000</v>
      </c>
      <c r="L713" s="13">
        <v>100036</v>
      </c>
      <c r="M713" s="13">
        <v>558</v>
      </c>
      <c r="N713" s="13">
        <v>1</v>
      </c>
      <c r="O713" s="13">
        <v>100000</v>
      </c>
      <c r="P713" s="13">
        <v>100036</v>
      </c>
      <c r="Q713" s="13">
        <v>558</v>
      </c>
    </row>
    <row r="714" spans="1:17" x14ac:dyDescent="0.35">
      <c r="A714" s="11" t="s">
        <v>4056</v>
      </c>
      <c r="B714" s="13">
        <v>1</v>
      </c>
      <c r="C714" s="13">
        <v>10000</v>
      </c>
      <c r="D714" s="13">
        <v>285</v>
      </c>
      <c r="E714" s="13">
        <v>5</v>
      </c>
      <c r="F714" s="13"/>
      <c r="G714" s="13"/>
      <c r="H714" s="13"/>
      <c r="I714" s="13"/>
      <c r="J714" s="13"/>
      <c r="K714" s="13"/>
      <c r="L714" s="13"/>
      <c r="M714" s="13"/>
      <c r="N714" s="13">
        <v>1</v>
      </c>
      <c r="O714" s="13">
        <v>10000</v>
      </c>
      <c r="P714" s="13">
        <v>285</v>
      </c>
      <c r="Q714" s="13">
        <v>5</v>
      </c>
    </row>
    <row r="715" spans="1:17" x14ac:dyDescent="0.35">
      <c r="A715" s="12">
        <v>57</v>
      </c>
      <c r="B715" s="13">
        <v>1</v>
      </c>
      <c r="C715" s="13">
        <v>10000</v>
      </c>
      <c r="D715" s="13">
        <v>285</v>
      </c>
      <c r="E715" s="13">
        <v>5</v>
      </c>
      <c r="F715" s="13"/>
      <c r="G715" s="13"/>
      <c r="H715" s="13"/>
      <c r="I715" s="13"/>
      <c r="J715" s="13"/>
      <c r="K715" s="13"/>
      <c r="L715" s="13"/>
      <c r="M715" s="13"/>
      <c r="N715" s="13">
        <v>1</v>
      </c>
      <c r="O715" s="13">
        <v>10000</v>
      </c>
      <c r="P715" s="13">
        <v>285</v>
      </c>
      <c r="Q715" s="13">
        <v>5</v>
      </c>
    </row>
    <row r="716" spans="1:17" x14ac:dyDescent="0.35">
      <c r="A716" s="11" t="s">
        <v>2795</v>
      </c>
      <c r="B716" s="13"/>
      <c r="C716" s="13"/>
      <c r="D716" s="13"/>
      <c r="E716" s="13"/>
      <c r="F716" s="13"/>
      <c r="G716" s="13"/>
      <c r="H716" s="13"/>
      <c r="I716" s="13"/>
      <c r="J716" s="13">
        <v>1</v>
      </c>
      <c r="K716" s="13">
        <v>700</v>
      </c>
      <c r="L716" s="13">
        <v>730</v>
      </c>
      <c r="M716" s="13">
        <v>20</v>
      </c>
      <c r="N716" s="13">
        <v>1</v>
      </c>
      <c r="O716" s="13">
        <v>700</v>
      </c>
      <c r="P716" s="13">
        <v>730</v>
      </c>
      <c r="Q716" s="13">
        <v>20</v>
      </c>
    </row>
    <row r="717" spans="1:17" x14ac:dyDescent="0.35">
      <c r="A717" s="12">
        <v>36.5</v>
      </c>
      <c r="B717" s="13"/>
      <c r="C717" s="13"/>
      <c r="D717" s="13"/>
      <c r="E717" s="13"/>
      <c r="F717" s="13"/>
      <c r="G717" s="13"/>
      <c r="H717" s="13"/>
      <c r="I717" s="13"/>
      <c r="J717" s="13">
        <v>1</v>
      </c>
      <c r="K717" s="13">
        <v>700</v>
      </c>
      <c r="L717" s="13">
        <v>730</v>
      </c>
      <c r="M717" s="13">
        <v>20</v>
      </c>
      <c r="N717" s="13">
        <v>1</v>
      </c>
      <c r="O717" s="13">
        <v>700</v>
      </c>
      <c r="P717" s="13">
        <v>730</v>
      </c>
      <c r="Q717" s="13">
        <v>20</v>
      </c>
    </row>
    <row r="718" spans="1:17" x14ac:dyDescent="0.35">
      <c r="A718" s="11" t="s">
        <v>3279</v>
      </c>
      <c r="B718" s="13"/>
      <c r="C718" s="13"/>
      <c r="D718" s="13"/>
      <c r="E718" s="13"/>
      <c r="F718" s="13"/>
      <c r="G718" s="13"/>
      <c r="H718" s="13"/>
      <c r="I718" s="13"/>
      <c r="J718" s="13">
        <v>1</v>
      </c>
      <c r="K718" s="13">
        <v>5800</v>
      </c>
      <c r="L718" s="13">
        <v>6628</v>
      </c>
      <c r="M718" s="13">
        <v>63</v>
      </c>
      <c r="N718" s="13">
        <v>1</v>
      </c>
      <c r="O718" s="13">
        <v>5800</v>
      </c>
      <c r="P718" s="13">
        <v>6628</v>
      </c>
      <c r="Q718" s="13">
        <v>63</v>
      </c>
    </row>
    <row r="719" spans="1:17" x14ac:dyDescent="0.35">
      <c r="A719" s="12">
        <v>105.21</v>
      </c>
      <c r="B719" s="13"/>
      <c r="C719" s="13"/>
      <c r="D719" s="13"/>
      <c r="E719" s="13"/>
      <c r="F719" s="13"/>
      <c r="G719" s="13"/>
      <c r="H719" s="13"/>
      <c r="I719" s="13"/>
      <c r="J719" s="13">
        <v>1</v>
      </c>
      <c r="K719" s="13">
        <v>5800</v>
      </c>
      <c r="L719" s="13">
        <v>6628</v>
      </c>
      <c r="M719" s="13">
        <v>63</v>
      </c>
      <c r="N719" s="13">
        <v>1</v>
      </c>
      <c r="O719" s="13">
        <v>5800</v>
      </c>
      <c r="P719" s="13">
        <v>6628</v>
      </c>
      <c r="Q719" s="13">
        <v>63</v>
      </c>
    </row>
    <row r="720" spans="1:17" x14ac:dyDescent="0.35">
      <c r="A720" s="11" t="s">
        <v>3223</v>
      </c>
      <c r="B720" s="13"/>
      <c r="C720" s="13"/>
      <c r="D720" s="13"/>
      <c r="E720" s="13"/>
      <c r="F720" s="13"/>
      <c r="G720" s="13"/>
      <c r="H720" s="13"/>
      <c r="I720" s="13"/>
      <c r="J720" s="13">
        <v>1</v>
      </c>
      <c r="K720" s="13">
        <v>3100</v>
      </c>
      <c r="L720" s="13">
        <v>3395</v>
      </c>
      <c r="M720" s="13">
        <v>74</v>
      </c>
      <c r="N720" s="13">
        <v>1</v>
      </c>
      <c r="O720" s="13">
        <v>3100</v>
      </c>
      <c r="P720" s="13">
        <v>3395</v>
      </c>
      <c r="Q720" s="13">
        <v>74</v>
      </c>
    </row>
    <row r="721" spans="1:17" x14ac:dyDescent="0.35">
      <c r="A721" s="12">
        <v>45.88</v>
      </c>
      <c r="B721" s="13"/>
      <c r="C721" s="13"/>
      <c r="D721" s="13"/>
      <c r="E721" s="13"/>
      <c r="F721" s="13"/>
      <c r="G721" s="13"/>
      <c r="H721" s="13"/>
      <c r="I721" s="13"/>
      <c r="J721" s="13">
        <v>1</v>
      </c>
      <c r="K721" s="13">
        <v>3100</v>
      </c>
      <c r="L721" s="13">
        <v>3395</v>
      </c>
      <c r="M721" s="13">
        <v>74</v>
      </c>
      <c r="N721" s="13">
        <v>1</v>
      </c>
      <c r="O721" s="13">
        <v>3100</v>
      </c>
      <c r="P721" s="13">
        <v>3395</v>
      </c>
      <c r="Q721" s="13">
        <v>74</v>
      </c>
    </row>
    <row r="722" spans="1:17" x14ac:dyDescent="0.35">
      <c r="A722" s="11" t="s">
        <v>3382</v>
      </c>
      <c r="B722" s="13"/>
      <c r="C722" s="13"/>
      <c r="D722" s="13"/>
      <c r="E722" s="13"/>
      <c r="F722" s="13"/>
      <c r="G722" s="13"/>
      <c r="H722" s="13"/>
      <c r="I722" s="13"/>
      <c r="J722" s="13">
        <v>1</v>
      </c>
      <c r="K722" s="13">
        <v>1750</v>
      </c>
      <c r="L722" s="13">
        <v>1955</v>
      </c>
      <c r="M722" s="13">
        <v>30</v>
      </c>
      <c r="N722" s="13">
        <v>1</v>
      </c>
      <c r="O722" s="13">
        <v>1750</v>
      </c>
      <c r="P722" s="13">
        <v>1955</v>
      </c>
      <c r="Q722" s="13">
        <v>30</v>
      </c>
    </row>
    <row r="723" spans="1:17" x14ac:dyDescent="0.35">
      <c r="A723" s="12">
        <v>65.17</v>
      </c>
      <c r="B723" s="13"/>
      <c r="C723" s="13"/>
      <c r="D723" s="13"/>
      <c r="E723" s="13"/>
      <c r="F723" s="13"/>
      <c r="G723" s="13"/>
      <c r="H723" s="13"/>
      <c r="I723" s="13"/>
      <c r="J723" s="13">
        <v>1</v>
      </c>
      <c r="K723" s="13">
        <v>1750</v>
      </c>
      <c r="L723" s="13">
        <v>1955</v>
      </c>
      <c r="M723" s="13">
        <v>30</v>
      </c>
      <c r="N723" s="13">
        <v>1</v>
      </c>
      <c r="O723" s="13">
        <v>1750</v>
      </c>
      <c r="P723" s="13">
        <v>1955</v>
      </c>
      <c r="Q723" s="13">
        <v>30</v>
      </c>
    </row>
    <row r="724" spans="1:17" x14ac:dyDescent="0.35">
      <c r="A724" s="11" t="s">
        <v>3487</v>
      </c>
      <c r="B724" s="13"/>
      <c r="C724" s="13"/>
      <c r="D724" s="13"/>
      <c r="E724" s="13"/>
      <c r="F724" s="13"/>
      <c r="G724" s="13"/>
      <c r="H724" s="13"/>
      <c r="I724" s="13"/>
      <c r="J724" s="13">
        <v>1</v>
      </c>
      <c r="K724" s="13">
        <v>3000</v>
      </c>
      <c r="L724" s="13">
        <v>3636</v>
      </c>
      <c r="M724" s="13">
        <v>29</v>
      </c>
      <c r="N724" s="13">
        <v>1</v>
      </c>
      <c r="O724" s="13">
        <v>3000</v>
      </c>
      <c r="P724" s="13">
        <v>3636</v>
      </c>
      <c r="Q724" s="13">
        <v>29</v>
      </c>
    </row>
    <row r="725" spans="1:17" x14ac:dyDescent="0.35">
      <c r="A725" s="12">
        <v>125.38</v>
      </c>
      <c r="B725" s="13"/>
      <c r="C725" s="13"/>
      <c r="D725" s="13"/>
      <c r="E725" s="13"/>
      <c r="F725" s="13"/>
      <c r="G725" s="13"/>
      <c r="H725" s="13"/>
      <c r="I725" s="13"/>
      <c r="J725" s="13">
        <v>1</v>
      </c>
      <c r="K725" s="13">
        <v>3000</v>
      </c>
      <c r="L725" s="13">
        <v>3636</v>
      </c>
      <c r="M725" s="13">
        <v>29</v>
      </c>
      <c r="N725" s="13">
        <v>1</v>
      </c>
      <c r="O725" s="13">
        <v>3000</v>
      </c>
      <c r="P725" s="13">
        <v>3636</v>
      </c>
      <c r="Q725" s="13">
        <v>29</v>
      </c>
    </row>
    <row r="726" spans="1:17" x14ac:dyDescent="0.35">
      <c r="A726" s="11" t="s">
        <v>3861</v>
      </c>
      <c r="B726" s="13">
        <v>1</v>
      </c>
      <c r="C726" s="13">
        <v>5000</v>
      </c>
      <c r="D726" s="13">
        <v>60</v>
      </c>
      <c r="E726" s="13">
        <v>3</v>
      </c>
      <c r="F726" s="13"/>
      <c r="G726" s="13"/>
      <c r="H726" s="13"/>
      <c r="I726" s="13"/>
      <c r="J726" s="13"/>
      <c r="K726" s="13"/>
      <c r="L726" s="13"/>
      <c r="M726" s="13"/>
      <c r="N726" s="13">
        <v>1</v>
      </c>
      <c r="O726" s="13">
        <v>5000</v>
      </c>
      <c r="P726" s="13">
        <v>60</v>
      </c>
      <c r="Q726" s="13">
        <v>3</v>
      </c>
    </row>
    <row r="727" spans="1:17" x14ac:dyDescent="0.35">
      <c r="A727" s="12">
        <v>20</v>
      </c>
      <c r="B727" s="13">
        <v>1</v>
      </c>
      <c r="C727" s="13">
        <v>5000</v>
      </c>
      <c r="D727" s="13">
        <v>60</v>
      </c>
      <c r="E727" s="13">
        <v>3</v>
      </c>
      <c r="F727" s="13"/>
      <c r="G727" s="13"/>
      <c r="H727" s="13"/>
      <c r="I727" s="13"/>
      <c r="J727" s="13"/>
      <c r="K727" s="13"/>
      <c r="L727" s="13"/>
      <c r="M727" s="13"/>
      <c r="N727" s="13">
        <v>1</v>
      </c>
      <c r="O727" s="13">
        <v>5000</v>
      </c>
      <c r="P727" s="13">
        <v>60</v>
      </c>
      <c r="Q727" s="13">
        <v>3</v>
      </c>
    </row>
    <row r="728" spans="1:17" x14ac:dyDescent="0.35">
      <c r="A728" s="11" t="s">
        <v>2962</v>
      </c>
      <c r="B728" s="13"/>
      <c r="C728" s="13"/>
      <c r="D728" s="13"/>
      <c r="E728" s="13"/>
      <c r="F728" s="13"/>
      <c r="G728" s="13"/>
      <c r="H728" s="13"/>
      <c r="I728" s="13"/>
      <c r="J728" s="13">
        <v>1</v>
      </c>
      <c r="K728" s="13">
        <v>1000</v>
      </c>
      <c r="L728" s="13">
        <v>1218</v>
      </c>
      <c r="M728" s="13">
        <v>20</v>
      </c>
      <c r="N728" s="13">
        <v>1</v>
      </c>
      <c r="O728" s="13">
        <v>1000</v>
      </c>
      <c r="P728" s="13">
        <v>1218</v>
      </c>
      <c r="Q728" s="13">
        <v>20</v>
      </c>
    </row>
    <row r="729" spans="1:17" x14ac:dyDescent="0.35">
      <c r="A729" s="12">
        <v>60.9</v>
      </c>
      <c r="B729" s="13"/>
      <c r="C729" s="13"/>
      <c r="D729" s="13"/>
      <c r="E729" s="13"/>
      <c r="F729" s="13"/>
      <c r="G729" s="13"/>
      <c r="H729" s="13"/>
      <c r="I729" s="13"/>
      <c r="J729" s="13">
        <v>1</v>
      </c>
      <c r="K729" s="13">
        <v>1000</v>
      </c>
      <c r="L729" s="13">
        <v>1218</v>
      </c>
      <c r="M729" s="13">
        <v>20</v>
      </c>
      <c r="N729" s="13">
        <v>1</v>
      </c>
      <c r="O729" s="13">
        <v>1000</v>
      </c>
      <c r="P729" s="13">
        <v>1218</v>
      </c>
      <c r="Q729" s="13">
        <v>20</v>
      </c>
    </row>
    <row r="730" spans="1:17" x14ac:dyDescent="0.35">
      <c r="A730" s="11" t="s">
        <v>3568</v>
      </c>
      <c r="B730" s="13"/>
      <c r="C730" s="13"/>
      <c r="D730" s="13"/>
      <c r="E730" s="13"/>
      <c r="F730" s="13"/>
      <c r="G730" s="13"/>
      <c r="H730" s="13"/>
      <c r="I730" s="13"/>
      <c r="J730" s="13">
        <v>1</v>
      </c>
      <c r="K730" s="13">
        <v>5000</v>
      </c>
      <c r="L730" s="13">
        <v>5024</v>
      </c>
      <c r="M730" s="13">
        <v>41</v>
      </c>
      <c r="N730" s="13">
        <v>1</v>
      </c>
      <c r="O730" s="13">
        <v>5000</v>
      </c>
      <c r="P730" s="13">
        <v>5024</v>
      </c>
      <c r="Q730" s="13">
        <v>41</v>
      </c>
    </row>
    <row r="731" spans="1:17" x14ac:dyDescent="0.35">
      <c r="A731" s="12">
        <v>122.54</v>
      </c>
      <c r="B731" s="13"/>
      <c r="C731" s="13"/>
      <c r="D731" s="13"/>
      <c r="E731" s="13"/>
      <c r="F731" s="13"/>
      <c r="G731" s="13"/>
      <c r="H731" s="13"/>
      <c r="I731" s="13"/>
      <c r="J731" s="13">
        <v>1</v>
      </c>
      <c r="K731" s="13">
        <v>5000</v>
      </c>
      <c r="L731" s="13">
        <v>5024</v>
      </c>
      <c r="M731" s="13">
        <v>41</v>
      </c>
      <c r="N731" s="13">
        <v>1</v>
      </c>
      <c r="O731" s="13">
        <v>5000</v>
      </c>
      <c r="P731" s="13">
        <v>5024</v>
      </c>
      <c r="Q731" s="13">
        <v>41</v>
      </c>
    </row>
    <row r="732" spans="1:17" x14ac:dyDescent="0.35">
      <c r="A732" s="11" t="s">
        <v>3280</v>
      </c>
      <c r="B732" s="13"/>
      <c r="C732" s="13"/>
      <c r="D732" s="13"/>
      <c r="E732" s="13"/>
      <c r="F732" s="13"/>
      <c r="G732" s="13"/>
      <c r="H732" s="13"/>
      <c r="I732" s="13"/>
      <c r="J732" s="13">
        <v>1</v>
      </c>
      <c r="K732" s="13">
        <v>2000</v>
      </c>
      <c r="L732" s="13">
        <v>2060</v>
      </c>
      <c r="M732" s="13">
        <v>30</v>
      </c>
      <c r="N732" s="13">
        <v>1</v>
      </c>
      <c r="O732" s="13">
        <v>2000</v>
      </c>
      <c r="P732" s="13">
        <v>2060</v>
      </c>
      <c r="Q732" s="13">
        <v>30</v>
      </c>
    </row>
    <row r="733" spans="1:17" x14ac:dyDescent="0.35">
      <c r="A733" s="12">
        <v>68.67</v>
      </c>
      <c r="B733" s="13"/>
      <c r="C733" s="13"/>
      <c r="D733" s="13"/>
      <c r="E733" s="13"/>
      <c r="F733" s="13"/>
      <c r="G733" s="13"/>
      <c r="H733" s="13"/>
      <c r="I733" s="13"/>
      <c r="J733" s="13">
        <v>1</v>
      </c>
      <c r="K733" s="13">
        <v>2000</v>
      </c>
      <c r="L733" s="13">
        <v>2060</v>
      </c>
      <c r="M733" s="13">
        <v>30</v>
      </c>
      <c r="N733" s="13">
        <v>1</v>
      </c>
      <c r="O733" s="13">
        <v>2000</v>
      </c>
      <c r="P733" s="13">
        <v>2060</v>
      </c>
      <c r="Q733" s="13">
        <v>30</v>
      </c>
    </row>
    <row r="734" spans="1:17" x14ac:dyDescent="0.35">
      <c r="A734" s="11" t="s">
        <v>3283</v>
      </c>
      <c r="B734" s="13"/>
      <c r="C734" s="13"/>
      <c r="D734" s="13"/>
      <c r="E734" s="13"/>
      <c r="F734" s="13"/>
      <c r="G734" s="13"/>
      <c r="H734" s="13"/>
      <c r="I734" s="13"/>
      <c r="J734" s="13">
        <v>1</v>
      </c>
      <c r="K734" s="13">
        <v>800</v>
      </c>
      <c r="L734" s="13">
        <v>838</v>
      </c>
      <c r="M734" s="13">
        <v>47</v>
      </c>
      <c r="N734" s="13">
        <v>1</v>
      </c>
      <c r="O734" s="13">
        <v>800</v>
      </c>
      <c r="P734" s="13">
        <v>838</v>
      </c>
      <c r="Q734" s="13">
        <v>47</v>
      </c>
    </row>
    <row r="735" spans="1:17" x14ac:dyDescent="0.35">
      <c r="A735" s="12">
        <v>17.829999999999998</v>
      </c>
      <c r="B735" s="13"/>
      <c r="C735" s="13"/>
      <c r="D735" s="13"/>
      <c r="E735" s="13"/>
      <c r="F735" s="13"/>
      <c r="G735" s="13"/>
      <c r="H735" s="13"/>
      <c r="I735" s="13"/>
      <c r="J735" s="13">
        <v>1</v>
      </c>
      <c r="K735" s="13">
        <v>800</v>
      </c>
      <c r="L735" s="13">
        <v>838</v>
      </c>
      <c r="M735" s="13">
        <v>47</v>
      </c>
      <c r="N735" s="13">
        <v>1</v>
      </c>
      <c r="O735" s="13">
        <v>800</v>
      </c>
      <c r="P735" s="13">
        <v>838</v>
      </c>
      <c r="Q735" s="13">
        <v>47</v>
      </c>
    </row>
    <row r="736" spans="1:17" x14ac:dyDescent="0.35">
      <c r="A736" s="11" t="s">
        <v>2859</v>
      </c>
      <c r="B736" s="13">
        <v>1</v>
      </c>
      <c r="C736" s="13">
        <v>2000</v>
      </c>
      <c r="D736" s="13">
        <v>35</v>
      </c>
      <c r="E736" s="13">
        <v>1</v>
      </c>
      <c r="F736" s="13"/>
      <c r="G736" s="13"/>
      <c r="H736" s="13"/>
      <c r="I736" s="13"/>
      <c r="J736" s="13"/>
      <c r="K736" s="13"/>
      <c r="L736" s="13"/>
      <c r="M736" s="13"/>
      <c r="N736" s="13">
        <v>1</v>
      </c>
      <c r="O736" s="13">
        <v>2000</v>
      </c>
      <c r="P736" s="13">
        <v>35</v>
      </c>
      <c r="Q736" s="13">
        <v>1</v>
      </c>
    </row>
    <row r="737" spans="1:17" x14ac:dyDescent="0.35">
      <c r="A737" s="12">
        <v>35</v>
      </c>
      <c r="B737" s="13">
        <v>1</v>
      </c>
      <c r="C737" s="13">
        <v>2000</v>
      </c>
      <c r="D737" s="13">
        <v>35</v>
      </c>
      <c r="E737" s="13">
        <v>1</v>
      </c>
      <c r="F737" s="13"/>
      <c r="G737" s="13"/>
      <c r="H737" s="13"/>
      <c r="I737" s="13"/>
      <c r="J737" s="13"/>
      <c r="K737" s="13"/>
      <c r="L737" s="13"/>
      <c r="M737" s="13"/>
      <c r="N737" s="13">
        <v>1</v>
      </c>
      <c r="O737" s="13">
        <v>2000</v>
      </c>
      <c r="P737" s="13">
        <v>35</v>
      </c>
      <c r="Q737" s="13">
        <v>1</v>
      </c>
    </row>
    <row r="738" spans="1:17" x14ac:dyDescent="0.35">
      <c r="A738" s="11" t="s">
        <v>3439</v>
      </c>
      <c r="B738" s="13"/>
      <c r="C738" s="13"/>
      <c r="D738" s="13"/>
      <c r="E738" s="13"/>
      <c r="F738" s="13"/>
      <c r="G738" s="13"/>
      <c r="H738" s="13"/>
      <c r="I738" s="13"/>
      <c r="J738" s="13">
        <v>2</v>
      </c>
      <c r="K738" s="13">
        <v>7500</v>
      </c>
      <c r="L738" s="13">
        <v>7780.92</v>
      </c>
      <c r="M738" s="13">
        <v>153</v>
      </c>
      <c r="N738" s="13">
        <v>2</v>
      </c>
      <c r="O738" s="13">
        <v>7500</v>
      </c>
      <c r="P738" s="13">
        <v>7780.92</v>
      </c>
      <c r="Q738" s="13">
        <v>153</v>
      </c>
    </row>
    <row r="739" spans="1:17" x14ac:dyDescent="0.35">
      <c r="A739" s="12">
        <v>35.49</v>
      </c>
      <c r="B739" s="13"/>
      <c r="C739" s="13"/>
      <c r="D739" s="13"/>
      <c r="E739" s="13"/>
      <c r="F739" s="13"/>
      <c r="G739" s="13"/>
      <c r="H739" s="13"/>
      <c r="I739" s="13"/>
      <c r="J739" s="13">
        <v>1</v>
      </c>
      <c r="K739" s="13">
        <v>2500</v>
      </c>
      <c r="L739" s="13">
        <v>2520</v>
      </c>
      <c r="M739" s="13">
        <v>71</v>
      </c>
      <c r="N739" s="13">
        <v>1</v>
      </c>
      <c r="O739" s="13">
        <v>2500</v>
      </c>
      <c r="P739" s="13">
        <v>2520</v>
      </c>
      <c r="Q739" s="13">
        <v>71</v>
      </c>
    </row>
    <row r="740" spans="1:17" x14ac:dyDescent="0.35">
      <c r="A740" s="12">
        <v>64.16</v>
      </c>
      <c r="B740" s="13"/>
      <c r="C740" s="13"/>
      <c r="D740" s="13"/>
      <c r="E740" s="13"/>
      <c r="F740" s="13"/>
      <c r="G740" s="13"/>
      <c r="H740" s="13"/>
      <c r="I740" s="13"/>
      <c r="J740" s="13">
        <v>1</v>
      </c>
      <c r="K740" s="13">
        <v>5000</v>
      </c>
      <c r="L740" s="13">
        <v>5260.92</v>
      </c>
      <c r="M740" s="13">
        <v>82</v>
      </c>
      <c r="N740" s="13">
        <v>1</v>
      </c>
      <c r="O740" s="13">
        <v>5000</v>
      </c>
      <c r="P740" s="13">
        <v>5260.92</v>
      </c>
      <c r="Q740" s="13">
        <v>82</v>
      </c>
    </row>
    <row r="741" spans="1:17" x14ac:dyDescent="0.35">
      <c r="A741" s="11" t="s">
        <v>3543</v>
      </c>
      <c r="B741" s="13"/>
      <c r="C741" s="13"/>
      <c r="D741" s="13"/>
      <c r="E741" s="13"/>
      <c r="F741" s="13"/>
      <c r="G741" s="13"/>
      <c r="H741" s="13"/>
      <c r="I741" s="13"/>
      <c r="J741" s="13">
        <v>1</v>
      </c>
      <c r="K741" s="13">
        <v>2500</v>
      </c>
      <c r="L741" s="13">
        <v>2500</v>
      </c>
      <c r="M741" s="13">
        <v>24</v>
      </c>
      <c r="N741" s="13">
        <v>1</v>
      </c>
      <c r="O741" s="13">
        <v>2500</v>
      </c>
      <c r="P741" s="13">
        <v>2500</v>
      </c>
      <c r="Q741" s="13">
        <v>24</v>
      </c>
    </row>
    <row r="742" spans="1:17" x14ac:dyDescent="0.35">
      <c r="A742" s="12">
        <v>104.17</v>
      </c>
      <c r="B742" s="13"/>
      <c r="C742" s="13"/>
      <c r="D742" s="13"/>
      <c r="E742" s="13"/>
      <c r="F742" s="13"/>
      <c r="G742" s="13"/>
      <c r="H742" s="13"/>
      <c r="I742" s="13"/>
      <c r="J742" s="13">
        <v>1</v>
      </c>
      <c r="K742" s="13">
        <v>2500</v>
      </c>
      <c r="L742" s="13">
        <v>2500</v>
      </c>
      <c r="M742" s="13">
        <v>24</v>
      </c>
      <c r="N742" s="13">
        <v>1</v>
      </c>
      <c r="O742" s="13">
        <v>2500</v>
      </c>
      <c r="P742" s="13">
        <v>2500</v>
      </c>
      <c r="Q742" s="13">
        <v>24</v>
      </c>
    </row>
    <row r="743" spans="1:17" x14ac:dyDescent="0.35">
      <c r="A743" s="11" t="s">
        <v>3735</v>
      </c>
      <c r="B743" s="13">
        <v>1</v>
      </c>
      <c r="C743" s="13">
        <v>1500</v>
      </c>
      <c r="D743" s="13">
        <v>270</v>
      </c>
      <c r="E743" s="13">
        <v>6</v>
      </c>
      <c r="F743" s="13"/>
      <c r="G743" s="13"/>
      <c r="H743" s="13"/>
      <c r="I743" s="13"/>
      <c r="J743" s="13"/>
      <c r="K743" s="13"/>
      <c r="L743" s="13"/>
      <c r="M743" s="13"/>
      <c r="N743" s="13">
        <v>1</v>
      </c>
      <c r="O743" s="13">
        <v>1500</v>
      </c>
      <c r="P743" s="13">
        <v>270</v>
      </c>
      <c r="Q743" s="13">
        <v>6</v>
      </c>
    </row>
    <row r="744" spans="1:17" x14ac:dyDescent="0.35">
      <c r="A744" s="12">
        <v>45</v>
      </c>
      <c r="B744" s="13">
        <v>1</v>
      </c>
      <c r="C744" s="13">
        <v>1500</v>
      </c>
      <c r="D744" s="13">
        <v>270</v>
      </c>
      <c r="E744" s="13">
        <v>6</v>
      </c>
      <c r="F744" s="13"/>
      <c r="G744" s="13"/>
      <c r="H744" s="13"/>
      <c r="I744" s="13"/>
      <c r="J744" s="13"/>
      <c r="K744" s="13"/>
      <c r="L744" s="13"/>
      <c r="M744" s="13"/>
      <c r="N744" s="13">
        <v>1</v>
      </c>
      <c r="O744" s="13">
        <v>1500</v>
      </c>
      <c r="P744" s="13">
        <v>270</v>
      </c>
      <c r="Q744" s="13">
        <v>6</v>
      </c>
    </row>
    <row r="745" spans="1:17" x14ac:dyDescent="0.35">
      <c r="A745" s="11" t="s">
        <v>3141</v>
      </c>
      <c r="B745" s="13"/>
      <c r="C745" s="13"/>
      <c r="D745" s="13"/>
      <c r="E745" s="13"/>
      <c r="F745" s="13">
        <v>1</v>
      </c>
      <c r="G745" s="13">
        <v>500</v>
      </c>
      <c r="H745" s="13">
        <v>258</v>
      </c>
      <c r="I745" s="13">
        <v>8</v>
      </c>
      <c r="J745" s="13"/>
      <c r="K745" s="13"/>
      <c r="L745" s="13"/>
      <c r="M745" s="13"/>
      <c r="N745" s="13">
        <v>1</v>
      </c>
      <c r="O745" s="13">
        <v>500</v>
      </c>
      <c r="P745" s="13">
        <v>258</v>
      </c>
      <c r="Q745" s="13">
        <v>8</v>
      </c>
    </row>
    <row r="746" spans="1:17" x14ac:dyDescent="0.35">
      <c r="A746" s="12">
        <v>32.25</v>
      </c>
      <c r="B746" s="13"/>
      <c r="C746" s="13"/>
      <c r="D746" s="13"/>
      <c r="E746" s="13"/>
      <c r="F746" s="13">
        <v>1</v>
      </c>
      <c r="G746" s="13">
        <v>500</v>
      </c>
      <c r="H746" s="13">
        <v>258</v>
      </c>
      <c r="I746" s="13">
        <v>8</v>
      </c>
      <c r="J746" s="13"/>
      <c r="K746" s="13"/>
      <c r="L746" s="13"/>
      <c r="M746" s="13"/>
      <c r="N746" s="13">
        <v>1</v>
      </c>
      <c r="O746" s="13">
        <v>500</v>
      </c>
      <c r="P746" s="13">
        <v>258</v>
      </c>
      <c r="Q746" s="13">
        <v>8</v>
      </c>
    </row>
    <row r="747" spans="1:17" x14ac:dyDescent="0.35">
      <c r="A747" s="11" t="s">
        <v>3361</v>
      </c>
      <c r="B747" s="13"/>
      <c r="C747" s="13"/>
      <c r="D747" s="13"/>
      <c r="E747" s="13"/>
      <c r="F747" s="13"/>
      <c r="G747" s="13"/>
      <c r="H747" s="13"/>
      <c r="I747" s="13"/>
      <c r="J747" s="13">
        <v>1</v>
      </c>
      <c r="K747" s="13">
        <v>500</v>
      </c>
      <c r="L747" s="13">
        <v>1090</v>
      </c>
      <c r="M747" s="13">
        <v>20</v>
      </c>
      <c r="N747" s="13">
        <v>1</v>
      </c>
      <c r="O747" s="13">
        <v>500</v>
      </c>
      <c r="P747" s="13">
        <v>1090</v>
      </c>
      <c r="Q747" s="13">
        <v>20</v>
      </c>
    </row>
    <row r="748" spans="1:17" x14ac:dyDescent="0.35">
      <c r="A748" s="12">
        <v>54.5</v>
      </c>
      <c r="B748" s="13"/>
      <c r="C748" s="13"/>
      <c r="D748" s="13"/>
      <c r="E748" s="13"/>
      <c r="F748" s="13"/>
      <c r="G748" s="13"/>
      <c r="H748" s="13"/>
      <c r="I748" s="13"/>
      <c r="J748" s="13">
        <v>1</v>
      </c>
      <c r="K748" s="13">
        <v>500</v>
      </c>
      <c r="L748" s="13">
        <v>1090</v>
      </c>
      <c r="M748" s="13">
        <v>20</v>
      </c>
      <c r="N748" s="13">
        <v>1</v>
      </c>
      <c r="O748" s="13">
        <v>500</v>
      </c>
      <c r="P748" s="13">
        <v>1090</v>
      </c>
      <c r="Q748" s="13">
        <v>20</v>
      </c>
    </row>
    <row r="749" spans="1:17" x14ac:dyDescent="0.35">
      <c r="A749" s="11" t="s">
        <v>2845</v>
      </c>
      <c r="B749" s="13">
        <v>1</v>
      </c>
      <c r="C749" s="13">
        <v>7500</v>
      </c>
      <c r="D749" s="13">
        <v>2366</v>
      </c>
      <c r="E749" s="13">
        <v>39</v>
      </c>
      <c r="F749" s="13"/>
      <c r="G749" s="13"/>
      <c r="H749" s="13"/>
      <c r="I749" s="13"/>
      <c r="J749" s="13"/>
      <c r="K749" s="13"/>
      <c r="L749" s="13"/>
      <c r="M749" s="13"/>
      <c r="N749" s="13">
        <v>1</v>
      </c>
      <c r="O749" s="13">
        <v>7500</v>
      </c>
      <c r="P749" s="13">
        <v>2366</v>
      </c>
      <c r="Q749" s="13">
        <v>39</v>
      </c>
    </row>
    <row r="750" spans="1:17" x14ac:dyDescent="0.35">
      <c r="A750" s="12">
        <v>60.67</v>
      </c>
      <c r="B750" s="13">
        <v>1</v>
      </c>
      <c r="C750" s="13">
        <v>7500</v>
      </c>
      <c r="D750" s="13">
        <v>2366</v>
      </c>
      <c r="E750" s="13">
        <v>39</v>
      </c>
      <c r="F750" s="13"/>
      <c r="G750" s="13"/>
      <c r="H750" s="13"/>
      <c r="I750" s="13"/>
      <c r="J750" s="13"/>
      <c r="K750" s="13"/>
      <c r="L750" s="13"/>
      <c r="M750" s="13"/>
      <c r="N750" s="13">
        <v>1</v>
      </c>
      <c r="O750" s="13">
        <v>7500</v>
      </c>
      <c r="P750" s="13">
        <v>2366</v>
      </c>
      <c r="Q750" s="13">
        <v>39</v>
      </c>
    </row>
    <row r="751" spans="1:17" x14ac:dyDescent="0.35">
      <c r="A751" s="11" t="s">
        <v>2889</v>
      </c>
      <c r="B751" s="13">
        <v>1</v>
      </c>
      <c r="C751" s="13">
        <v>3000</v>
      </c>
      <c r="D751" s="13">
        <v>1142</v>
      </c>
      <c r="E751" s="13">
        <v>14</v>
      </c>
      <c r="F751" s="13"/>
      <c r="G751" s="13"/>
      <c r="H751" s="13"/>
      <c r="I751" s="13"/>
      <c r="J751" s="13"/>
      <c r="K751" s="13"/>
      <c r="L751" s="13"/>
      <c r="M751" s="13"/>
      <c r="N751" s="13">
        <v>1</v>
      </c>
      <c r="O751" s="13">
        <v>3000</v>
      </c>
      <c r="P751" s="13">
        <v>1142</v>
      </c>
      <c r="Q751" s="13">
        <v>14</v>
      </c>
    </row>
    <row r="752" spans="1:17" x14ac:dyDescent="0.35">
      <c r="A752" s="12">
        <v>81.569999999999993</v>
      </c>
      <c r="B752" s="13">
        <v>1</v>
      </c>
      <c r="C752" s="13">
        <v>3000</v>
      </c>
      <c r="D752" s="13">
        <v>1142</v>
      </c>
      <c r="E752" s="13">
        <v>14</v>
      </c>
      <c r="F752" s="13"/>
      <c r="G752" s="13"/>
      <c r="H752" s="13"/>
      <c r="I752" s="13"/>
      <c r="J752" s="13"/>
      <c r="K752" s="13"/>
      <c r="L752" s="13"/>
      <c r="M752" s="13"/>
      <c r="N752" s="13">
        <v>1</v>
      </c>
      <c r="O752" s="13">
        <v>3000</v>
      </c>
      <c r="P752" s="13">
        <v>1142</v>
      </c>
      <c r="Q752" s="13">
        <v>14</v>
      </c>
    </row>
    <row r="753" spans="1:17" x14ac:dyDescent="0.35">
      <c r="A753" s="11" t="s">
        <v>3855</v>
      </c>
      <c r="B753" s="13">
        <v>1</v>
      </c>
      <c r="C753" s="13">
        <v>500</v>
      </c>
      <c r="D753" s="13">
        <v>10</v>
      </c>
      <c r="E753" s="13">
        <v>1</v>
      </c>
      <c r="F753" s="13"/>
      <c r="G753" s="13"/>
      <c r="H753" s="13"/>
      <c r="I753" s="13"/>
      <c r="J753" s="13"/>
      <c r="K753" s="13"/>
      <c r="L753" s="13"/>
      <c r="M753" s="13"/>
      <c r="N753" s="13">
        <v>1</v>
      </c>
      <c r="O753" s="13">
        <v>500</v>
      </c>
      <c r="P753" s="13">
        <v>10</v>
      </c>
      <c r="Q753" s="13">
        <v>1</v>
      </c>
    </row>
    <row r="754" spans="1:17" x14ac:dyDescent="0.35">
      <c r="A754" s="12">
        <v>10</v>
      </c>
      <c r="B754" s="13">
        <v>1</v>
      </c>
      <c r="C754" s="13">
        <v>500</v>
      </c>
      <c r="D754" s="13">
        <v>10</v>
      </c>
      <c r="E754" s="13">
        <v>1</v>
      </c>
      <c r="F754" s="13"/>
      <c r="G754" s="13"/>
      <c r="H754" s="13"/>
      <c r="I754" s="13"/>
      <c r="J754" s="13"/>
      <c r="K754" s="13"/>
      <c r="L754" s="13"/>
      <c r="M754" s="13"/>
      <c r="N754" s="13">
        <v>1</v>
      </c>
      <c r="O754" s="13">
        <v>500</v>
      </c>
      <c r="P754" s="13">
        <v>10</v>
      </c>
      <c r="Q754" s="13">
        <v>1</v>
      </c>
    </row>
    <row r="755" spans="1:17" x14ac:dyDescent="0.35">
      <c r="A755" s="11" t="s">
        <v>3418</v>
      </c>
      <c r="B755" s="13"/>
      <c r="C755" s="13"/>
      <c r="D755" s="13"/>
      <c r="E755" s="13"/>
      <c r="F755" s="13"/>
      <c r="G755" s="13"/>
      <c r="H755" s="13"/>
      <c r="I755" s="13"/>
      <c r="J755" s="13">
        <v>1</v>
      </c>
      <c r="K755" s="13">
        <v>2750</v>
      </c>
      <c r="L755" s="13">
        <v>2930</v>
      </c>
      <c r="M755" s="13">
        <v>46</v>
      </c>
      <c r="N755" s="13">
        <v>1</v>
      </c>
      <c r="O755" s="13">
        <v>2750</v>
      </c>
      <c r="P755" s="13">
        <v>2930</v>
      </c>
      <c r="Q755" s="13">
        <v>46</v>
      </c>
    </row>
    <row r="756" spans="1:17" x14ac:dyDescent="0.35">
      <c r="A756" s="12">
        <v>63.7</v>
      </c>
      <c r="B756" s="13"/>
      <c r="C756" s="13"/>
      <c r="D756" s="13"/>
      <c r="E756" s="13"/>
      <c r="F756" s="13"/>
      <c r="G756" s="13"/>
      <c r="H756" s="13"/>
      <c r="I756" s="13"/>
      <c r="J756" s="13">
        <v>1</v>
      </c>
      <c r="K756" s="13">
        <v>2750</v>
      </c>
      <c r="L756" s="13">
        <v>2930</v>
      </c>
      <c r="M756" s="13">
        <v>46</v>
      </c>
      <c r="N756" s="13">
        <v>1</v>
      </c>
      <c r="O756" s="13">
        <v>2750</v>
      </c>
      <c r="P756" s="13">
        <v>2930</v>
      </c>
      <c r="Q756" s="13">
        <v>46</v>
      </c>
    </row>
    <row r="757" spans="1:17" x14ac:dyDescent="0.35">
      <c r="A757" s="11" t="s">
        <v>2798</v>
      </c>
      <c r="B757" s="13"/>
      <c r="C757" s="13"/>
      <c r="D757" s="13"/>
      <c r="E757" s="13"/>
      <c r="F757" s="13"/>
      <c r="G757" s="13"/>
      <c r="H757" s="13"/>
      <c r="I757" s="13"/>
      <c r="J757" s="13">
        <v>1</v>
      </c>
      <c r="K757" s="13">
        <v>5000</v>
      </c>
      <c r="L757" s="13">
        <v>5070</v>
      </c>
      <c r="M757" s="13">
        <v>139</v>
      </c>
      <c r="N757" s="13">
        <v>1</v>
      </c>
      <c r="O757" s="13">
        <v>5000</v>
      </c>
      <c r="P757" s="13">
        <v>5070</v>
      </c>
      <c r="Q757" s="13">
        <v>139</v>
      </c>
    </row>
    <row r="758" spans="1:17" x14ac:dyDescent="0.35">
      <c r="A758" s="12">
        <v>36.47</v>
      </c>
      <c r="B758" s="13"/>
      <c r="C758" s="13"/>
      <c r="D758" s="13"/>
      <c r="E758" s="13"/>
      <c r="F758" s="13"/>
      <c r="G758" s="13"/>
      <c r="H758" s="13"/>
      <c r="I758" s="13"/>
      <c r="J758" s="13">
        <v>1</v>
      </c>
      <c r="K758" s="13">
        <v>5000</v>
      </c>
      <c r="L758" s="13">
        <v>5070</v>
      </c>
      <c r="M758" s="13">
        <v>139</v>
      </c>
      <c r="N758" s="13">
        <v>1</v>
      </c>
      <c r="O758" s="13">
        <v>5000</v>
      </c>
      <c r="P758" s="13">
        <v>5070</v>
      </c>
      <c r="Q758" s="13">
        <v>139</v>
      </c>
    </row>
    <row r="759" spans="1:17" x14ac:dyDescent="0.35">
      <c r="A759" s="11" t="s">
        <v>3912</v>
      </c>
      <c r="B759" s="13">
        <v>1</v>
      </c>
      <c r="C759" s="13">
        <v>1500</v>
      </c>
      <c r="D759" s="13">
        <v>5</v>
      </c>
      <c r="E759" s="13">
        <v>1</v>
      </c>
      <c r="F759" s="13"/>
      <c r="G759" s="13"/>
      <c r="H759" s="13"/>
      <c r="I759" s="13"/>
      <c r="J759" s="13"/>
      <c r="K759" s="13"/>
      <c r="L759" s="13"/>
      <c r="M759" s="13"/>
      <c r="N759" s="13">
        <v>1</v>
      </c>
      <c r="O759" s="13">
        <v>1500</v>
      </c>
      <c r="P759" s="13">
        <v>5</v>
      </c>
      <c r="Q759" s="13">
        <v>1</v>
      </c>
    </row>
    <row r="760" spans="1:17" x14ac:dyDescent="0.35">
      <c r="A760" s="12">
        <v>5</v>
      </c>
      <c r="B760" s="13">
        <v>1</v>
      </c>
      <c r="C760" s="13">
        <v>1500</v>
      </c>
      <c r="D760" s="13">
        <v>5</v>
      </c>
      <c r="E760" s="13">
        <v>1</v>
      </c>
      <c r="F760" s="13"/>
      <c r="G760" s="13"/>
      <c r="H760" s="13"/>
      <c r="I760" s="13"/>
      <c r="J760" s="13"/>
      <c r="K760" s="13"/>
      <c r="L760" s="13"/>
      <c r="M760" s="13"/>
      <c r="N760" s="13">
        <v>1</v>
      </c>
      <c r="O760" s="13">
        <v>1500</v>
      </c>
      <c r="P760" s="13">
        <v>5</v>
      </c>
      <c r="Q760" s="13">
        <v>1</v>
      </c>
    </row>
    <row r="761" spans="1:17" x14ac:dyDescent="0.35">
      <c r="A761" s="11" t="s">
        <v>4009</v>
      </c>
      <c r="B761" s="13">
        <v>1</v>
      </c>
      <c r="C761" s="13">
        <v>2000</v>
      </c>
      <c r="D761" s="13">
        <v>26</v>
      </c>
      <c r="E761" s="13">
        <v>2</v>
      </c>
      <c r="F761" s="13"/>
      <c r="G761" s="13"/>
      <c r="H761" s="13"/>
      <c r="I761" s="13"/>
      <c r="J761" s="13"/>
      <c r="K761" s="13"/>
      <c r="L761" s="13"/>
      <c r="M761" s="13"/>
      <c r="N761" s="13">
        <v>1</v>
      </c>
      <c r="O761" s="13">
        <v>2000</v>
      </c>
      <c r="P761" s="13">
        <v>26</v>
      </c>
      <c r="Q761" s="13">
        <v>2</v>
      </c>
    </row>
    <row r="762" spans="1:17" x14ac:dyDescent="0.35">
      <c r="A762" s="12">
        <v>13</v>
      </c>
      <c r="B762" s="13">
        <v>1</v>
      </c>
      <c r="C762" s="13">
        <v>2000</v>
      </c>
      <c r="D762" s="13">
        <v>26</v>
      </c>
      <c r="E762" s="13">
        <v>2</v>
      </c>
      <c r="F762" s="13"/>
      <c r="G762" s="13"/>
      <c r="H762" s="13"/>
      <c r="I762" s="13"/>
      <c r="J762" s="13"/>
      <c r="K762" s="13"/>
      <c r="L762" s="13"/>
      <c r="M762" s="13"/>
      <c r="N762" s="13">
        <v>1</v>
      </c>
      <c r="O762" s="13">
        <v>2000</v>
      </c>
      <c r="P762" s="13">
        <v>26</v>
      </c>
      <c r="Q762" s="13">
        <v>2</v>
      </c>
    </row>
    <row r="763" spans="1:17" x14ac:dyDescent="0.35">
      <c r="A763" s="11" t="s">
        <v>2864</v>
      </c>
      <c r="B763" s="13">
        <v>1</v>
      </c>
      <c r="C763" s="13">
        <v>2500</v>
      </c>
      <c r="D763" s="13">
        <v>40</v>
      </c>
      <c r="E763" s="13">
        <v>3</v>
      </c>
      <c r="F763" s="13"/>
      <c r="G763" s="13"/>
      <c r="H763" s="13"/>
      <c r="I763" s="13"/>
      <c r="J763" s="13"/>
      <c r="K763" s="13"/>
      <c r="L763" s="13"/>
      <c r="M763" s="13"/>
      <c r="N763" s="13">
        <v>1</v>
      </c>
      <c r="O763" s="13">
        <v>2500</v>
      </c>
      <c r="P763" s="13">
        <v>40</v>
      </c>
      <c r="Q763" s="13">
        <v>3</v>
      </c>
    </row>
    <row r="764" spans="1:17" x14ac:dyDescent="0.35">
      <c r="A764" s="12">
        <v>13.33</v>
      </c>
      <c r="B764" s="13">
        <v>1</v>
      </c>
      <c r="C764" s="13">
        <v>2500</v>
      </c>
      <c r="D764" s="13">
        <v>40</v>
      </c>
      <c r="E764" s="13">
        <v>3</v>
      </c>
      <c r="F764" s="13"/>
      <c r="G764" s="13"/>
      <c r="H764" s="13"/>
      <c r="I764" s="13"/>
      <c r="J764" s="13"/>
      <c r="K764" s="13"/>
      <c r="L764" s="13"/>
      <c r="M764" s="13"/>
      <c r="N764" s="13">
        <v>1</v>
      </c>
      <c r="O764" s="13">
        <v>2500</v>
      </c>
      <c r="P764" s="13">
        <v>40</v>
      </c>
      <c r="Q764" s="13">
        <v>3</v>
      </c>
    </row>
    <row r="765" spans="1:17" x14ac:dyDescent="0.35">
      <c r="A765" s="11" t="s">
        <v>3991</v>
      </c>
      <c r="B765" s="13">
        <v>1</v>
      </c>
      <c r="C765" s="13">
        <v>200</v>
      </c>
      <c r="D765" s="13">
        <v>70</v>
      </c>
      <c r="E765" s="13">
        <v>4</v>
      </c>
      <c r="F765" s="13"/>
      <c r="G765" s="13"/>
      <c r="H765" s="13"/>
      <c r="I765" s="13"/>
      <c r="J765" s="13"/>
      <c r="K765" s="13"/>
      <c r="L765" s="13"/>
      <c r="M765" s="13"/>
      <c r="N765" s="13">
        <v>1</v>
      </c>
      <c r="O765" s="13">
        <v>200</v>
      </c>
      <c r="P765" s="13">
        <v>70</v>
      </c>
      <c r="Q765" s="13">
        <v>4</v>
      </c>
    </row>
    <row r="766" spans="1:17" x14ac:dyDescent="0.35">
      <c r="A766" s="12">
        <v>17.5</v>
      </c>
      <c r="B766" s="13">
        <v>1</v>
      </c>
      <c r="C766" s="13">
        <v>200</v>
      </c>
      <c r="D766" s="13">
        <v>70</v>
      </c>
      <c r="E766" s="13">
        <v>4</v>
      </c>
      <c r="F766" s="13"/>
      <c r="G766" s="13"/>
      <c r="H766" s="13"/>
      <c r="I766" s="13"/>
      <c r="J766" s="13"/>
      <c r="K766" s="13"/>
      <c r="L766" s="13"/>
      <c r="M766" s="13"/>
      <c r="N766" s="13">
        <v>1</v>
      </c>
      <c r="O766" s="13">
        <v>200</v>
      </c>
      <c r="P766" s="13">
        <v>70</v>
      </c>
      <c r="Q766" s="13">
        <v>4</v>
      </c>
    </row>
    <row r="767" spans="1:17" x14ac:dyDescent="0.35">
      <c r="A767" s="11" t="s">
        <v>3228</v>
      </c>
      <c r="B767" s="13"/>
      <c r="C767" s="13"/>
      <c r="D767" s="13"/>
      <c r="E767" s="13"/>
      <c r="F767" s="13"/>
      <c r="G767" s="13"/>
      <c r="H767" s="13"/>
      <c r="I767" s="13"/>
      <c r="J767" s="13">
        <v>1</v>
      </c>
      <c r="K767" s="13">
        <v>7000</v>
      </c>
      <c r="L767" s="13">
        <v>7164</v>
      </c>
      <c r="M767" s="13">
        <v>37</v>
      </c>
      <c r="N767" s="13">
        <v>1</v>
      </c>
      <c r="O767" s="13">
        <v>7000</v>
      </c>
      <c r="P767" s="13">
        <v>7164</v>
      </c>
      <c r="Q767" s="13">
        <v>37</v>
      </c>
    </row>
    <row r="768" spans="1:17" x14ac:dyDescent="0.35">
      <c r="A768" s="12">
        <v>193.62</v>
      </c>
      <c r="B768" s="13"/>
      <c r="C768" s="13"/>
      <c r="D768" s="13"/>
      <c r="E768" s="13"/>
      <c r="F768" s="13"/>
      <c r="G768" s="13"/>
      <c r="H768" s="13"/>
      <c r="I768" s="13"/>
      <c r="J768" s="13">
        <v>1</v>
      </c>
      <c r="K768" s="13">
        <v>7000</v>
      </c>
      <c r="L768" s="13">
        <v>7164</v>
      </c>
      <c r="M768" s="13">
        <v>37</v>
      </c>
      <c r="N768" s="13">
        <v>1</v>
      </c>
      <c r="O768" s="13">
        <v>7000</v>
      </c>
      <c r="P768" s="13">
        <v>7164</v>
      </c>
      <c r="Q768" s="13">
        <v>37</v>
      </c>
    </row>
    <row r="769" spans="1:17" x14ac:dyDescent="0.35">
      <c r="A769" s="11" t="s">
        <v>3593</v>
      </c>
      <c r="B769" s="13"/>
      <c r="C769" s="13"/>
      <c r="D769" s="13"/>
      <c r="E769" s="13"/>
      <c r="F769" s="13"/>
      <c r="G769" s="13"/>
      <c r="H769" s="13"/>
      <c r="I769" s="13"/>
      <c r="J769" s="13">
        <v>1</v>
      </c>
      <c r="K769" s="13">
        <v>1600</v>
      </c>
      <c r="L769" s="13">
        <v>2015</v>
      </c>
      <c r="M769" s="13">
        <v>36</v>
      </c>
      <c r="N769" s="13">
        <v>1</v>
      </c>
      <c r="O769" s="13">
        <v>1600</v>
      </c>
      <c r="P769" s="13">
        <v>2015</v>
      </c>
      <c r="Q769" s="13">
        <v>36</v>
      </c>
    </row>
    <row r="770" spans="1:17" x14ac:dyDescent="0.35">
      <c r="A770" s="12">
        <v>55.97</v>
      </c>
      <c r="B770" s="13"/>
      <c r="C770" s="13"/>
      <c r="D770" s="13"/>
      <c r="E770" s="13"/>
      <c r="F770" s="13"/>
      <c r="G770" s="13"/>
      <c r="H770" s="13"/>
      <c r="I770" s="13"/>
      <c r="J770" s="13">
        <v>1</v>
      </c>
      <c r="K770" s="13">
        <v>1600</v>
      </c>
      <c r="L770" s="13">
        <v>2015</v>
      </c>
      <c r="M770" s="13">
        <v>36</v>
      </c>
      <c r="N770" s="13">
        <v>1</v>
      </c>
      <c r="O770" s="13">
        <v>1600</v>
      </c>
      <c r="P770" s="13">
        <v>2015</v>
      </c>
      <c r="Q770" s="13">
        <v>36</v>
      </c>
    </row>
    <row r="771" spans="1:17" x14ac:dyDescent="0.35">
      <c r="A771" s="11" t="s">
        <v>3133</v>
      </c>
      <c r="B771" s="13"/>
      <c r="C771" s="13"/>
      <c r="D771" s="13"/>
      <c r="E771" s="13"/>
      <c r="F771" s="13">
        <v>1</v>
      </c>
      <c r="G771" s="13">
        <v>500</v>
      </c>
      <c r="H771" s="13">
        <v>540</v>
      </c>
      <c r="I771" s="13">
        <v>16</v>
      </c>
      <c r="J771" s="13"/>
      <c r="K771" s="13"/>
      <c r="L771" s="13"/>
      <c r="M771" s="13"/>
      <c r="N771" s="13">
        <v>1</v>
      </c>
      <c r="O771" s="13">
        <v>500</v>
      </c>
      <c r="P771" s="13">
        <v>540</v>
      </c>
      <c r="Q771" s="13">
        <v>16</v>
      </c>
    </row>
    <row r="772" spans="1:17" x14ac:dyDescent="0.35">
      <c r="A772" s="12">
        <v>33.75</v>
      </c>
      <c r="B772" s="13"/>
      <c r="C772" s="13"/>
      <c r="D772" s="13"/>
      <c r="E772" s="13"/>
      <c r="F772" s="13">
        <v>1</v>
      </c>
      <c r="G772" s="13">
        <v>500</v>
      </c>
      <c r="H772" s="13">
        <v>540</v>
      </c>
      <c r="I772" s="13">
        <v>16</v>
      </c>
      <c r="J772" s="13"/>
      <c r="K772" s="13"/>
      <c r="L772" s="13"/>
      <c r="M772" s="13"/>
      <c r="N772" s="13">
        <v>1</v>
      </c>
      <c r="O772" s="13">
        <v>500</v>
      </c>
      <c r="P772" s="13">
        <v>540</v>
      </c>
      <c r="Q772" s="13">
        <v>16</v>
      </c>
    </row>
    <row r="773" spans="1:17" x14ac:dyDescent="0.35">
      <c r="A773" s="11" t="s">
        <v>3257</v>
      </c>
      <c r="B773" s="13"/>
      <c r="C773" s="13"/>
      <c r="D773" s="13"/>
      <c r="E773" s="13"/>
      <c r="F773" s="13"/>
      <c r="G773" s="13"/>
      <c r="H773" s="13"/>
      <c r="I773" s="13"/>
      <c r="J773" s="13">
        <v>1</v>
      </c>
      <c r="K773" s="13">
        <v>2000</v>
      </c>
      <c r="L773" s="13">
        <v>2125.9899999999998</v>
      </c>
      <c r="M773" s="13">
        <v>41</v>
      </c>
      <c r="N773" s="13">
        <v>1</v>
      </c>
      <c r="O773" s="13">
        <v>2000</v>
      </c>
      <c r="P773" s="13">
        <v>2125.9899999999998</v>
      </c>
      <c r="Q773" s="13">
        <v>41</v>
      </c>
    </row>
    <row r="774" spans="1:17" x14ac:dyDescent="0.35">
      <c r="A774" s="12">
        <v>51.85</v>
      </c>
      <c r="B774" s="13"/>
      <c r="C774" s="13"/>
      <c r="D774" s="13"/>
      <c r="E774" s="13"/>
      <c r="F774" s="13"/>
      <c r="G774" s="13"/>
      <c r="H774" s="13"/>
      <c r="I774" s="13"/>
      <c r="J774" s="13">
        <v>1</v>
      </c>
      <c r="K774" s="13">
        <v>2000</v>
      </c>
      <c r="L774" s="13">
        <v>2125.9899999999998</v>
      </c>
      <c r="M774" s="13">
        <v>41</v>
      </c>
      <c r="N774" s="13">
        <v>1</v>
      </c>
      <c r="O774" s="13">
        <v>2000</v>
      </c>
      <c r="P774" s="13">
        <v>2125.9899999999998</v>
      </c>
      <c r="Q774" s="13">
        <v>41</v>
      </c>
    </row>
    <row r="775" spans="1:17" x14ac:dyDescent="0.35">
      <c r="A775" s="11" t="s">
        <v>1295</v>
      </c>
      <c r="B775" s="13"/>
      <c r="C775" s="13"/>
      <c r="D775" s="13"/>
      <c r="E775" s="13"/>
      <c r="F775" s="13"/>
      <c r="G775" s="13"/>
      <c r="H775" s="13"/>
      <c r="I775" s="13"/>
      <c r="J775" s="13">
        <v>1</v>
      </c>
      <c r="K775" s="13">
        <v>500</v>
      </c>
      <c r="L775" s="13">
        <v>610</v>
      </c>
      <c r="M775" s="13">
        <v>22</v>
      </c>
      <c r="N775" s="13">
        <v>1</v>
      </c>
      <c r="O775" s="13">
        <v>500</v>
      </c>
      <c r="P775" s="13">
        <v>610</v>
      </c>
      <c r="Q775" s="13">
        <v>22</v>
      </c>
    </row>
    <row r="776" spans="1:17" x14ac:dyDescent="0.35">
      <c r="A776" s="12">
        <v>27.73</v>
      </c>
      <c r="B776" s="13"/>
      <c r="C776" s="13"/>
      <c r="D776" s="13"/>
      <c r="E776" s="13"/>
      <c r="F776" s="13"/>
      <c r="G776" s="13"/>
      <c r="H776" s="13"/>
      <c r="I776" s="13"/>
      <c r="J776" s="13">
        <v>1</v>
      </c>
      <c r="K776" s="13">
        <v>500</v>
      </c>
      <c r="L776" s="13">
        <v>610</v>
      </c>
      <c r="M776" s="13">
        <v>22</v>
      </c>
      <c r="N776" s="13">
        <v>1</v>
      </c>
      <c r="O776" s="13">
        <v>500</v>
      </c>
      <c r="P776" s="13">
        <v>610</v>
      </c>
      <c r="Q776" s="13">
        <v>22</v>
      </c>
    </row>
    <row r="777" spans="1:17" x14ac:dyDescent="0.35">
      <c r="A777" s="11" t="s">
        <v>1303</v>
      </c>
      <c r="B777" s="13"/>
      <c r="C777" s="13"/>
      <c r="D777" s="13"/>
      <c r="E777" s="13"/>
      <c r="F777" s="13"/>
      <c r="G777" s="13"/>
      <c r="H777" s="13"/>
      <c r="I777" s="13"/>
      <c r="J777" s="13">
        <v>1</v>
      </c>
      <c r="K777" s="13">
        <v>2500</v>
      </c>
      <c r="L777" s="13">
        <v>2500</v>
      </c>
      <c r="M777" s="13">
        <v>50</v>
      </c>
      <c r="N777" s="13">
        <v>1</v>
      </c>
      <c r="O777" s="13">
        <v>2500</v>
      </c>
      <c r="P777" s="13">
        <v>2500</v>
      </c>
      <c r="Q777" s="13">
        <v>50</v>
      </c>
    </row>
    <row r="778" spans="1:17" x14ac:dyDescent="0.35">
      <c r="A778" s="12">
        <v>50</v>
      </c>
      <c r="B778" s="13"/>
      <c r="C778" s="13"/>
      <c r="D778" s="13"/>
      <c r="E778" s="13"/>
      <c r="F778" s="13"/>
      <c r="G778" s="13"/>
      <c r="H778" s="13"/>
      <c r="I778" s="13"/>
      <c r="J778" s="13">
        <v>1</v>
      </c>
      <c r="K778" s="13">
        <v>2500</v>
      </c>
      <c r="L778" s="13">
        <v>2500</v>
      </c>
      <c r="M778" s="13">
        <v>50</v>
      </c>
      <c r="N778" s="13">
        <v>1</v>
      </c>
      <c r="O778" s="13">
        <v>2500</v>
      </c>
      <c r="P778" s="13">
        <v>2500</v>
      </c>
      <c r="Q778" s="13">
        <v>50</v>
      </c>
    </row>
    <row r="779" spans="1:17" x14ac:dyDescent="0.35">
      <c r="A779" s="11" t="s">
        <v>3373</v>
      </c>
      <c r="B779" s="13"/>
      <c r="C779" s="13"/>
      <c r="D779" s="13"/>
      <c r="E779" s="13"/>
      <c r="F779" s="13"/>
      <c r="G779" s="13"/>
      <c r="H779" s="13"/>
      <c r="I779" s="13"/>
      <c r="J779" s="13">
        <v>1</v>
      </c>
      <c r="K779" s="13">
        <v>3500</v>
      </c>
      <c r="L779" s="13">
        <v>3730</v>
      </c>
      <c r="M779" s="13">
        <v>52</v>
      </c>
      <c r="N779" s="13">
        <v>1</v>
      </c>
      <c r="O779" s="13">
        <v>3500</v>
      </c>
      <c r="P779" s="13">
        <v>3730</v>
      </c>
      <c r="Q779" s="13">
        <v>52</v>
      </c>
    </row>
    <row r="780" spans="1:17" x14ac:dyDescent="0.35">
      <c r="A780" s="12">
        <v>71.73</v>
      </c>
      <c r="B780" s="13"/>
      <c r="C780" s="13"/>
      <c r="D780" s="13"/>
      <c r="E780" s="13"/>
      <c r="F780" s="13"/>
      <c r="G780" s="13"/>
      <c r="H780" s="13"/>
      <c r="I780" s="13"/>
      <c r="J780" s="13">
        <v>1</v>
      </c>
      <c r="K780" s="13">
        <v>3500</v>
      </c>
      <c r="L780" s="13">
        <v>3730</v>
      </c>
      <c r="M780" s="13">
        <v>52</v>
      </c>
      <c r="N780" s="13">
        <v>1</v>
      </c>
      <c r="O780" s="13">
        <v>3500</v>
      </c>
      <c r="P780" s="13">
        <v>3730</v>
      </c>
      <c r="Q780" s="13">
        <v>52</v>
      </c>
    </row>
    <row r="781" spans="1:17" x14ac:dyDescent="0.35">
      <c r="A781" s="11" t="s">
        <v>3284</v>
      </c>
      <c r="B781" s="13"/>
      <c r="C781" s="13"/>
      <c r="D781" s="13"/>
      <c r="E781" s="13"/>
      <c r="F781" s="13"/>
      <c r="G781" s="13"/>
      <c r="H781" s="13"/>
      <c r="I781" s="13"/>
      <c r="J781" s="13">
        <v>1</v>
      </c>
      <c r="K781" s="13">
        <v>3000</v>
      </c>
      <c r="L781" s="13">
        <v>3048</v>
      </c>
      <c r="M781" s="13">
        <v>15</v>
      </c>
      <c r="N781" s="13">
        <v>1</v>
      </c>
      <c r="O781" s="13">
        <v>3000</v>
      </c>
      <c r="P781" s="13">
        <v>3048</v>
      </c>
      <c r="Q781" s="13">
        <v>15</v>
      </c>
    </row>
    <row r="782" spans="1:17" x14ac:dyDescent="0.35">
      <c r="A782" s="12">
        <v>203.2</v>
      </c>
      <c r="B782" s="13"/>
      <c r="C782" s="13"/>
      <c r="D782" s="13"/>
      <c r="E782" s="13"/>
      <c r="F782" s="13"/>
      <c r="G782" s="13"/>
      <c r="H782" s="13"/>
      <c r="I782" s="13"/>
      <c r="J782" s="13">
        <v>1</v>
      </c>
      <c r="K782" s="13">
        <v>3000</v>
      </c>
      <c r="L782" s="13">
        <v>3048</v>
      </c>
      <c r="M782" s="13">
        <v>15</v>
      </c>
      <c r="N782" s="13">
        <v>1</v>
      </c>
      <c r="O782" s="13">
        <v>3000</v>
      </c>
      <c r="P782" s="13">
        <v>3048</v>
      </c>
      <c r="Q782" s="13">
        <v>15</v>
      </c>
    </row>
    <row r="783" spans="1:17" x14ac:dyDescent="0.35">
      <c r="A783" s="11" t="s">
        <v>3822</v>
      </c>
      <c r="B783" s="13"/>
      <c r="C783" s="13"/>
      <c r="D783" s="13"/>
      <c r="E783" s="13"/>
      <c r="F783" s="13"/>
      <c r="G783" s="13"/>
      <c r="H783" s="13"/>
      <c r="I783" s="13"/>
      <c r="J783" s="13">
        <v>1</v>
      </c>
      <c r="K783" s="13">
        <v>5000</v>
      </c>
      <c r="L783" s="13">
        <v>5271</v>
      </c>
      <c r="M783" s="13">
        <v>49</v>
      </c>
      <c r="N783" s="13">
        <v>1</v>
      </c>
      <c r="O783" s="13">
        <v>5000</v>
      </c>
      <c r="P783" s="13">
        <v>5271</v>
      </c>
      <c r="Q783" s="13">
        <v>49</v>
      </c>
    </row>
    <row r="784" spans="1:17" x14ac:dyDescent="0.35">
      <c r="A784" s="12">
        <v>107.57</v>
      </c>
      <c r="B784" s="13"/>
      <c r="C784" s="13"/>
      <c r="D784" s="13"/>
      <c r="E784" s="13"/>
      <c r="F784" s="13"/>
      <c r="G784" s="13"/>
      <c r="H784" s="13"/>
      <c r="I784" s="13"/>
      <c r="J784" s="13">
        <v>1</v>
      </c>
      <c r="K784" s="13">
        <v>5000</v>
      </c>
      <c r="L784" s="13">
        <v>5271</v>
      </c>
      <c r="M784" s="13">
        <v>49</v>
      </c>
      <c r="N784" s="13">
        <v>1</v>
      </c>
      <c r="O784" s="13">
        <v>5000</v>
      </c>
      <c r="P784" s="13">
        <v>5271</v>
      </c>
      <c r="Q784" s="13">
        <v>49</v>
      </c>
    </row>
    <row r="785" spans="1:17" x14ac:dyDescent="0.35">
      <c r="A785" s="11" t="s">
        <v>3997</v>
      </c>
      <c r="B785" s="13">
        <v>1</v>
      </c>
      <c r="C785" s="13">
        <v>1200</v>
      </c>
      <c r="D785" s="13">
        <v>453</v>
      </c>
      <c r="E785" s="13">
        <v>14</v>
      </c>
      <c r="F785" s="13"/>
      <c r="G785" s="13"/>
      <c r="H785" s="13"/>
      <c r="I785" s="13"/>
      <c r="J785" s="13"/>
      <c r="K785" s="13"/>
      <c r="L785" s="13"/>
      <c r="M785" s="13"/>
      <c r="N785" s="13">
        <v>1</v>
      </c>
      <c r="O785" s="13">
        <v>1200</v>
      </c>
      <c r="P785" s="13">
        <v>453</v>
      </c>
      <c r="Q785" s="13">
        <v>14</v>
      </c>
    </row>
    <row r="786" spans="1:17" x14ac:dyDescent="0.35">
      <c r="A786" s="12">
        <v>32.36</v>
      </c>
      <c r="B786" s="13">
        <v>1</v>
      </c>
      <c r="C786" s="13">
        <v>1200</v>
      </c>
      <c r="D786" s="13">
        <v>453</v>
      </c>
      <c r="E786" s="13">
        <v>14</v>
      </c>
      <c r="F786" s="13"/>
      <c r="G786" s="13"/>
      <c r="H786" s="13"/>
      <c r="I786" s="13"/>
      <c r="J786" s="13"/>
      <c r="K786" s="13"/>
      <c r="L786" s="13"/>
      <c r="M786" s="13"/>
      <c r="N786" s="13">
        <v>1</v>
      </c>
      <c r="O786" s="13">
        <v>1200</v>
      </c>
      <c r="P786" s="13">
        <v>453</v>
      </c>
      <c r="Q786" s="13">
        <v>14</v>
      </c>
    </row>
    <row r="787" spans="1:17" x14ac:dyDescent="0.35">
      <c r="A787" s="11" t="s">
        <v>3922</v>
      </c>
      <c r="B787" s="13">
        <v>1</v>
      </c>
      <c r="C787" s="13">
        <v>150</v>
      </c>
      <c r="D787" s="13">
        <v>15</v>
      </c>
      <c r="E787" s="13">
        <v>3</v>
      </c>
      <c r="F787" s="13"/>
      <c r="G787" s="13"/>
      <c r="H787" s="13"/>
      <c r="I787" s="13"/>
      <c r="J787" s="13"/>
      <c r="K787" s="13"/>
      <c r="L787" s="13"/>
      <c r="M787" s="13"/>
      <c r="N787" s="13">
        <v>1</v>
      </c>
      <c r="O787" s="13">
        <v>150</v>
      </c>
      <c r="P787" s="13">
        <v>15</v>
      </c>
      <c r="Q787" s="13">
        <v>3</v>
      </c>
    </row>
    <row r="788" spans="1:17" x14ac:dyDescent="0.35">
      <c r="A788" s="12">
        <v>5</v>
      </c>
      <c r="B788" s="13">
        <v>1</v>
      </c>
      <c r="C788" s="13">
        <v>150</v>
      </c>
      <c r="D788" s="13">
        <v>15</v>
      </c>
      <c r="E788" s="13">
        <v>3</v>
      </c>
      <c r="F788" s="13"/>
      <c r="G788" s="13"/>
      <c r="H788" s="13"/>
      <c r="I788" s="13"/>
      <c r="J788" s="13"/>
      <c r="K788" s="13"/>
      <c r="L788" s="13"/>
      <c r="M788" s="13"/>
      <c r="N788" s="13">
        <v>1</v>
      </c>
      <c r="O788" s="13">
        <v>150</v>
      </c>
      <c r="P788" s="13">
        <v>15</v>
      </c>
      <c r="Q788" s="13">
        <v>3</v>
      </c>
    </row>
    <row r="789" spans="1:17" x14ac:dyDescent="0.35">
      <c r="A789" s="11" t="s">
        <v>4063</v>
      </c>
      <c r="B789" s="13">
        <v>1</v>
      </c>
      <c r="C789" s="13">
        <v>5000</v>
      </c>
      <c r="D789" s="13">
        <v>3045</v>
      </c>
      <c r="E789" s="13">
        <v>17</v>
      </c>
      <c r="F789" s="13"/>
      <c r="G789" s="13"/>
      <c r="H789" s="13"/>
      <c r="I789" s="13"/>
      <c r="J789" s="13"/>
      <c r="K789" s="13"/>
      <c r="L789" s="13"/>
      <c r="M789" s="13"/>
      <c r="N789" s="13">
        <v>1</v>
      </c>
      <c r="O789" s="13">
        <v>5000</v>
      </c>
      <c r="P789" s="13">
        <v>3045</v>
      </c>
      <c r="Q789" s="13">
        <v>17</v>
      </c>
    </row>
    <row r="790" spans="1:17" x14ac:dyDescent="0.35">
      <c r="A790" s="12">
        <v>179.12</v>
      </c>
      <c r="B790" s="13">
        <v>1</v>
      </c>
      <c r="C790" s="13">
        <v>5000</v>
      </c>
      <c r="D790" s="13">
        <v>3045</v>
      </c>
      <c r="E790" s="13">
        <v>17</v>
      </c>
      <c r="F790" s="13"/>
      <c r="G790" s="13"/>
      <c r="H790" s="13"/>
      <c r="I790" s="13"/>
      <c r="J790" s="13"/>
      <c r="K790" s="13"/>
      <c r="L790" s="13"/>
      <c r="M790" s="13"/>
      <c r="N790" s="13">
        <v>1</v>
      </c>
      <c r="O790" s="13">
        <v>5000</v>
      </c>
      <c r="P790" s="13">
        <v>3045</v>
      </c>
      <c r="Q790" s="13">
        <v>17</v>
      </c>
    </row>
    <row r="791" spans="1:17" x14ac:dyDescent="0.35">
      <c r="A791" s="11" t="s">
        <v>3289</v>
      </c>
      <c r="B791" s="13"/>
      <c r="C791" s="13"/>
      <c r="D791" s="13"/>
      <c r="E791" s="13"/>
      <c r="F791" s="13"/>
      <c r="G791" s="13"/>
      <c r="H791" s="13"/>
      <c r="I791" s="13"/>
      <c r="J791" s="13">
        <v>1</v>
      </c>
      <c r="K791" s="13">
        <v>500</v>
      </c>
      <c r="L791" s="13">
        <v>665.21</v>
      </c>
      <c r="M791" s="13">
        <v>25</v>
      </c>
      <c r="N791" s="13">
        <v>1</v>
      </c>
      <c r="O791" s="13">
        <v>500</v>
      </c>
      <c r="P791" s="13">
        <v>665.21</v>
      </c>
      <c r="Q791" s="13">
        <v>25</v>
      </c>
    </row>
    <row r="792" spans="1:17" x14ac:dyDescent="0.35">
      <c r="A792" s="12">
        <v>26.61</v>
      </c>
      <c r="B792" s="13"/>
      <c r="C792" s="13"/>
      <c r="D792" s="13"/>
      <c r="E792" s="13"/>
      <c r="F792" s="13"/>
      <c r="G792" s="13"/>
      <c r="H792" s="13"/>
      <c r="I792" s="13"/>
      <c r="J792" s="13">
        <v>1</v>
      </c>
      <c r="K792" s="13">
        <v>500</v>
      </c>
      <c r="L792" s="13">
        <v>665.21</v>
      </c>
      <c r="M792" s="13">
        <v>25</v>
      </c>
      <c r="N792" s="13">
        <v>1</v>
      </c>
      <c r="O792" s="13">
        <v>500</v>
      </c>
      <c r="P792" s="13">
        <v>665.21</v>
      </c>
      <c r="Q792" s="13">
        <v>25</v>
      </c>
    </row>
    <row r="793" spans="1:17" x14ac:dyDescent="0.35">
      <c r="A793" s="11" t="s">
        <v>2790</v>
      </c>
      <c r="B793" s="13"/>
      <c r="C793" s="13"/>
      <c r="D793" s="13"/>
      <c r="E793" s="13"/>
      <c r="F793" s="13"/>
      <c r="G793" s="13"/>
      <c r="H793" s="13"/>
      <c r="I793" s="13"/>
      <c r="J793" s="13">
        <v>1</v>
      </c>
      <c r="K793" s="13">
        <v>3000</v>
      </c>
      <c r="L793" s="13">
        <v>3160</v>
      </c>
      <c r="M793" s="13">
        <v>66</v>
      </c>
      <c r="N793" s="13">
        <v>1</v>
      </c>
      <c r="O793" s="13">
        <v>3000</v>
      </c>
      <c r="P793" s="13">
        <v>3160</v>
      </c>
      <c r="Q793" s="13">
        <v>66</v>
      </c>
    </row>
    <row r="794" spans="1:17" x14ac:dyDescent="0.35">
      <c r="A794" s="12">
        <v>47.88</v>
      </c>
      <c r="B794" s="13"/>
      <c r="C794" s="13"/>
      <c r="D794" s="13"/>
      <c r="E794" s="13"/>
      <c r="F794" s="13"/>
      <c r="G794" s="13"/>
      <c r="H794" s="13"/>
      <c r="I794" s="13"/>
      <c r="J794" s="13">
        <v>1</v>
      </c>
      <c r="K794" s="13">
        <v>3000</v>
      </c>
      <c r="L794" s="13">
        <v>3160</v>
      </c>
      <c r="M794" s="13">
        <v>66</v>
      </c>
      <c r="N794" s="13">
        <v>1</v>
      </c>
      <c r="O794" s="13">
        <v>3000</v>
      </c>
      <c r="P794" s="13">
        <v>3160</v>
      </c>
      <c r="Q794" s="13">
        <v>66</v>
      </c>
    </row>
    <row r="795" spans="1:17" x14ac:dyDescent="0.35">
      <c r="A795" s="11" t="s">
        <v>4060</v>
      </c>
      <c r="B795" s="13">
        <v>1</v>
      </c>
      <c r="C795" s="13">
        <v>2000</v>
      </c>
      <c r="D795" s="13">
        <v>385</v>
      </c>
      <c r="E795" s="13">
        <v>6</v>
      </c>
      <c r="F795" s="13"/>
      <c r="G795" s="13"/>
      <c r="H795" s="13"/>
      <c r="I795" s="13"/>
      <c r="J795" s="13"/>
      <c r="K795" s="13"/>
      <c r="L795" s="13"/>
      <c r="M795" s="13"/>
      <c r="N795" s="13">
        <v>1</v>
      </c>
      <c r="O795" s="13">
        <v>2000</v>
      </c>
      <c r="P795" s="13">
        <v>385</v>
      </c>
      <c r="Q795" s="13">
        <v>6</v>
      </c>
    </row>
    <row r="796" spans="1:17" x14ac:dyDescent="0.35">
      <c r="A796" s="12">
        <v>64.17</v>
      </c>
      <c r="B796" s="13">
        <v>1</v>
      </c>
      <c r="C796" s="13">
        <v>2000</v>
      </c>
      <c r="D796" s="13">
        <v>385</v>
      </c>
      <c r="E796" s="13">
        <v>6</v>
      </c>
      <c r="F796" s="13"/>
      <c r="G796" s="13"/>
      <c r="H796" s="13"/>
      <c r="I796" s="13"/>
      <c r="J796" s="13"/>
      <c r="K796" s="13"/>
      <c r="L796" s="13"/>
      <c r="M796" s="13"/>
      <c r="N796" s="13">
        <v>1</v>
      </c>
      <c r="O796" s="13">
        <v>2000</v>
      </c>
      <c r="P796" s="13">
        <v>385</v>
      </c>
      <c r="Q796" s="13">
        <v>6</v>
      </c>
    </row>
    <row r="797" spans="1:17" x14ac:dyDescent="0.35">
      <c r="A797" s="11" t="s">
        <v>3255</v>
      </c>
      <c r="B797" s="13"/>
      <c r="C797" s="13"/>
      <c r="D797" s="13"/>
      <c r="E797" s="13"/>
      <c r="F797" s="13"/>
      <c r="G797" s="13"/>
      <c r="H797" s="13"/>
      <c r="I797" s="13"/>
      <c r="J797" s="13">
        <v>1</v>
      </c>
      <c r="K797" s="13">
        <v>300</v>
      </c>
      <c r="L797" s="13">
        <v>525</v>
      </c>
      <c r="M797" s="13">
        <v>18</v>
      </c>
      <c r="N797" s="13">
        <v>1</v>
      </c>
      <c r="O797" s="13">
        <v>300</v>
      </c>
      <c r="P797" s="13">
        <v>525</v>
      </c>
      <c r="Q797" s="13">
        <v>18</v>
      </c>
    </row>
    <row r="798" spans="1:17" x14ac:dyDescent="0.35">
      <c r="A798" s="12">
        <v>29.17</v>
      </c>
      <c r="B798" s="13"/>
      <c r="C798" s="13"/>
      <c r="D798" s="13"/>
      <c r="E798" s="13"/>
      <c r="F798" s="13"/>
      <c r="G798" s="13"/>
      <c r="H798" s="13"/>
      <c r="I798" s="13"/>
      <c r="J798" s="13">
        <v>1</v>
      </c>
      <c r="K798" s="13">
        <v>300</v>
      </c>
      <c r="L798" s="13">
        <v>525</v>
      </c>
      <c r="M798" s="13">
        <v>18</v>
      </c>
      <c r="N798" s="13">
        <v>1</v>
      </c>
      <c r="O798" s="13">
        <v>300</v>
      </c>
      <c r="P798" s="13">
        <v>525</v>
      </c>
      <c r="Q798" s="13">
        <v>18</v>
      </c>
    </row>
    <row r="799" spans="1:17" x14ac:dyDescent="0.35">
      <c r="A799" s="11" t="s">
        <v>2785</v>
      </c>
      <c r="B799" s="13"/>
      <c r="C799" s="13"/>
      <c r="D799" s="13"/>
      <c r="E799" s="13"/>
      <c r="F799" s="13"/>
      <c r="G799" s="13"/>
      <c r="H799" s="13"/>
      <c r="I799" s="13"/>
      <c r="J799" s="13">
        <v>1</v>
      </c>
      <c r="K799" s="13">
        <v>5000</v>
      </c>
      <c r="L799" s="13">
        <v>5234</v>
      </c>
      <c r="M799" s="13">
        <v>142</v>
      </c>
      <c r="N799" s="13">
        <v>1</v>
      </c>
      <c r="O799" s="13">
        <v>5000</v>
      </c>
      <c r="P799" s="13">
        <v>5234</v>
      </c>
      <c r="Q799" s="13">
        <v>142</v>
      </c>
    </row>
    <row r="800" spans="1:17" x14ac:dyDescent="0.35">
      <c r="A800" s="12">
        <v>36.86</v>
      </c>
      <c r="B800" s="13"/>
      <c r="C800" s="13"/>
      <c r="D800" s="13"/>
      <c r="E800" s="13"/>
      <c r="F800" s="13"/>
      <c r="G800" s="13"/>
      <c r="H800" s="13"/>
      <c r="I800" s="13"/>
      <c r="J800" s="13">
        <v>1</v>
      </c>
      <c r="K800" s="13">
        <v>5000</v>
      </c>
      <c r="L800" s="13">
        <v>5234</v>
      </c>
      <c r="M800" s="13">
        <v>142</v>
      </c>
      <c r="N800" s="13">
        <v>1</v>
      </c>
      <c r="O800" s="13">
        <v>5000</v>
      </c>
      <c r="P800" s="13">
        <v>5234</v>
      </c>
      <c r="Q800" s="13">
        <v>142</v>
      </c>
    </row>
    <row r="801" spans="1:17" x14ac:dyDescent="0.35">
      <c r="A801" s="11" t="s">
        <v>2914</v>
      </c>
      <c r="B801" s="13">
        <v>1</v>
      </c>
      <c r="C801" s="13">
        <v>25000</v>
      </c>
      <c r="D801" s="13">
        <v>1</v>
      </c>
      <c r="E801" s="13">
        <v>1</v>
      </c>
      <c r="F801" s="13"/>
      <c r="G801" s="13"/>
      <c r="H801" s="13"/>
      <c r="I801" s="13"/>
      <c r="J801" s="13"/>
      <c r="K801" s="13"/>
      <c r="L801" s="13"/>
      <c r="M801" s="13"/>
      <c r="N801" s="13">
        <v>1</v>
      </c>
      <c r="O801" s="13">
        <v>25000</v>
      </c>
      <c r="P801" s="13">
        <v>1</v>
      </c>
      <c r="Q801" s="13">
        <v>1</v>
      </c>
    </row>
    <row r="802" spans="1:17" x14ac:dyDescent="0.35">
      <c r="A802" s="12">
        <v>1</v>
      </c>
      <c r="B802" s="13">
        <v>1</v>
      </c>
      <c r="C802" s="13">
        <v>25000</v>
      </c>
      <c r="D802" s="13">
        <v>1</v>
      </c>
      <c r="E802" s="13">
        <v>1</v>
      </c>
      <c r="F802" s="13"/>
      <c r="G802" s="13"/>
      <c r="H802" s="13"/>
      <c r="I802" s="13"/>
      <c r="J802" s="13"/>
      <c r="K802" s="13"/>
      <c r="L802" s="13"/>
      <c r="M802" s="13"/>
      <c r="N802" s="13">
        <v>1</v>
      </c>
      <c r="O802" s="13">
        <v>25000</v>
      </c>
      <c r="P802" s="13">
        <v>1</v>
      </c>
      <c r="Q802" s="13">
        <v>1</v>
      </c>
    </row>
    <row r="803" spans="1:17" x14ac:dyDescent="0.35">
      <c r="A803" s="11" t="s">
        <v>3136</v>
      </c>
      <c r="B803" s="13"/>
      <c r="C803" s="13"/>
      <c r="D803" s="13"/>
      <c r="E803" s="13"/>
      <c r="F803" s="13">
        <v>1</v>
      </c>
      <c r="G803" s="13">
        <v>500</v>
      </c>
      <c r="H803" s="13">
        <v>639</v>
      </c>
      <c r="I803" s="13">
        <v>22</v>
      </c>
      <c r="J803" s="13"/>
      <c r="K803" s="13"/>
      <c r="L803" s="13"/>
      <c r="M803" s="13"/>
      <c r="N803" s="13">
        <v>1</v>
      </c>
      <c r="O803" s="13">
        <v>500</v>
      </c>
      <c r="P803" s="13">
        <v>639</v>
      </c>
      <c r="Q803" s="13">
        <v>22</v>
      </c>
    </row>
    <row r="804" spans="1:17" x14ac:dyDescent="0.35">
      <c r="A804" s="12">
        <v>29.05</v>
      </c>
      <c r="B804" s="13"/>
      <c r="C804" s="13"/>
      <c r="D804" s="13"/>
      <c r="E804" s="13"/>
      <c r="F804" s="13">
        <v>1</v>
      </c>
      <c r="G804" s="13">
        <v>500</v>
      </c>
      <c r="H804" s="13">
        <v>639</v>
      </c>
      <c r="I804" s="13">
        <v>22</v>
      </c>
      <c r="J804" s="13"/>
      <c r="K804" s="13"/>
      <c r="L804" s="13"/>
      <c r="M804" s="13"/>
      <c r="N804" s="13">
        <v>1</v>
      </c>
      <c r="O804" s="13">
        <v>500</v>
      </c>
      <c r="P804" s="13">
        <v>639</v>
      </c>
      <c r="Q804" s="13">
        <v>22</v>
      </c>
    </row>
    <row r="805" spans="1:17" x14ac:dyDescent="0.35">
      <c r="A805" s="11" t="s">
        <v>2813</v>
      </c>
      <c r="B805" s="13"/>
      <c r="C805" s="13"/>
      <c r="D805" s="13"/>
      <c r="E805" s="13"/>
      <c r="F805" s="13"/>
      <c r="G805" s="13"/>
      <c r="H805" s="13"/>
      <c r="I805" s="13"/>
      <c r="J805" s="13">
        <v>1</v>
      </c>
      <c r="K805" s="13">
        <v>2800</v>
      </c>
      <c r="L805" s="13">
        <v>3572.12</v>
      </c>
      <c r="M805" s="13">
        <v>96</v>
      </c>
      <c r="N805" s="13">
        <v>1</v>
      </c>
      <c r="O805" s="13">
        <v>2800</v>
      </c>
      <c r="P805" s="13">
        <v>3572.12</v>
      </c>
      <c r="Q805" s="13">
        <v>96</v>
      </c>
    </row>
    <row r="806" spans="1:17" x14ac:dyDescent="0.35">
      <c r="A806" s="12">
        <v>37.21</v>
      </c>
      <c r="B806" s="13"/>
      <c r="C806" s="13"/>
      <c r="D806" s="13"/>
      <c r="E806" s="13"/>
      <c r="F806" s="13"/>
      <c r="G806" s="13"/>
      <c r="H806" s="13"/>
      <c r="I806" s="13"/>
      <c r="J806" s="13">
        <v>1</v>
      </c>
      <c r="K806" s="13">
        <v>2800</v>
      </c>
      <c r="L806" s="13">
        <v>3572.12</v>
      </c>
      <c r="M806" s="13">
        <v>96</v>
      </c>
      <c r="N806" s="13">
        <v>1</v>
      </c>
      <c r="O806" s="13">
        <v>2800</v>
      </c>
      <c r="P806" s="13">
        <v>3572.12</v>
      </c>
      <c r="Q806" s="13">
        <v>96</v>
      </c>
    </row>
    <row r="807" spans="1:17" x14ac:dyDescent="0.35">
      <c r="A807" s="11" t="s">
        <v>2842</v>
      </c>
      <c r="B807" s="13">
        <v>1</v>
      </c>
      <c r="C807" s="13">
        <v>1500</v>
      </c>
      <c r="D807" s="13">
        <v>0</v>
      </c>
      <c r="E807" s="13">
        <v>0</v>
      </c>
      <c r="F807" s="13"/>
      <c r="G807" s="13"/>
      <c r="H807" s="13"/>
      <c r="I807" s="13"/>
      <c r="J807" s="13"/>
      <c r="K807" s="13"/>
      <c r="L807" s="13"/>
      <c r="M807" s="13"/>
      <c r="N807" s="13">
        <v>1</v>
      </c>
      <c r="O807" s="13">
        <v>1500</v>
      </c>
      <c r="P807" s="13">
        <v>0</v>
      </c>
      <c r="Q807" s="13">
        <v>0</v>
      </c>
    </row>
    <row r="808" spans="1:17" x14ac:dyDescent="0.35">
      <c r="A808" s="12" t="s">
        <v>8382</v>
      </c>
      <c r="B808" s="13">
        <v>1</v>
      </c>
      <c r="C808" s="13">
        <v>1500</v>
      </c>
      <c r="D808" s="13">
        <v>0</v>
      </c>
      <c r="E808" s="13">
        <v>0</v>
      </c>
      <c r="F808" s="13"/>
      <c r="G808" s="13"/>
      <c r="H808" s="13"/>
      <c r="I808" s="13"/>
      <c r="J808" s="13"/>
      <c r="K808" s="13"/>
      <c r="L808" s="13"/>
      <c r="M808" s="13"/>
      <c r="N808" s="13">
        <v>1</v>
      </c>
      <c r="O808" s="13">
        <v>1500</v>
      </c>
      <c r="P808" s="13">
        <v>0</v>
      </c>
      <c r="Q808" s="13">
        <v>0</v>
      </c>
    </row>
    <row r="809" spans="1:17" x14ac:dyDescent="0.35">
      <c r="A809" s="11" t="s">
        <v>3982</v>
      </c>
      <c r="B809" s="13">
        <v>1</v>
      </c>
      <c r="C809" s="13">
        <v>5000</v>
      </c>
      <c r="D809" s="13">
        <v>488</v>
      </c>
      <c r="E809" s="13">
        <v>13</v>
      </c>
      <c r="F809" s="13"/>
      <c r="G809" s="13"/>
      <c r="H809" s="13"/>
      <c r="I809" s="13"/>
      <c r="J809" s="13"/>
      <c r="K809" s="13"/>
      <c r="L809" s="13"/>
      <c r="M809" s="13"/>
      <c r="N809" s="13">
        <v>1</v>
      </c>
      <c r="O809" s="13">
        <v>5000</v>
      </c>
      <c r="P809" s="13">
        <v>488</v>
      </c>
      <c r="Q809" s="13">
        <v>13</v>
      </c>
    </row>
    <row r="810" spans="1:17" x14ac:dyDescent="0.35">
      <c r="A810" s="12">
        <v>37.54</v>
      </c>
      <c r="B810" s="13">
        <v>1</v>
      </c>
      <c r="C810" s="13">
        <v>5000</v>
      </c>
      <c r="D810" s="13">
        <v>488</v>
      </c>
      <c r="E810" s="13">
        <v>13</v>
      </c>
      <c r="F810" s="13"/>
      <c r="G810" s="13"/>
      <c r="H810" s="13"/>
      <c r="I810" s="13"/>
      <c r="J810" s="13"/>
      <c r="K810" s="13"/>
      <c r="L810" s="13"/>
      <c r="M810" s="13"/>
      <c r="N810" s="13">
        <v>1</v>
      </c>
      <c r="O810" s="13">
        <v>5000</v>
      </c>
      <c r="P810" s="13">
        <v>488</v>
      </c>
      <c r="Q810" s="13">
        <v>13</v>
      </c>
    </row>
    <row r="811" spans="1:17" x14ac:dyDescent="0.35">
      <c r="A811" s="11" t="s">
        <v>3612</v>
      </c>
      <c r="B811" s="13"/>
      <c r="C811" s="13"/>
      <c r="D811" s="13"/>
      <c r="E811" s="13"/>
      <c r="F811" s="13"/>
      <c r="G811" s="13"/>
      <c r="H811" s="13"/>
      <c r="I811" s="13"/>
      <c r="J811" s="13">
        <v>1</v>
      </c>
      <c r="K811" s="13">
        <v>1250</v>
      </c>
      <c r="L811" s="13">
        <v>1250</v>
      </c>
      <c r="M811" s="13">
        <v>20</v>
      </c>
      <c r="N811" s="13">
        <v>1</v>
      </c>
      <c r="O811" s="13">
        <v>1250</v>
      </c>
      <c r="P811" s="13">
        <v>1250</v>
      </c>
      <c r="Q811" s="13">
        <v>20</v>
      </c>
    </row>
    <row r="812" spans="1:17" x14ac:dyDescent="0.35">
      <c r="A812" s="12">
        <v>62.5</v>
      </c>
      <c r="B812" s="13"/>
      <c r="C812" s="13"/>
      <c r="D812" s="13"/>
      <c r="E812" s="13"/>
      <c r="F812" s="13"/>
      <c r="G812" s="13"/>
      <c r="H812" s="13"/>
      <c r="I812" s="13"/>
      <c r="J812" s="13">
        <v>1</v>
      </c>
      <c r="K812" s="13">
        <v>1250</v>
      </c>
      <c r="L812" s="13">
        <v>1250</v>
      </c>
      <c r="M812" s="13">
        <v>20</v>
      </c>
      <c r="N812" s="13">
        <v>1</v>
      </c>
      <c r="O812" s="13">
        <v>1250</v>
      </c>
      <c r="P812" s="13">
        <v>1250</v>
      </c>
      <c r="Q812" s="13">
        <v>20</v>
      </c>
    </row>
    <row r="813" spans="1:17" x14ac:dyDescent="0.35">
      <c r="A813" s="11" t="s">
        <v>3425</v>
      </c>
      <c r="B813" s="13"/>
      <c r="C813" s="13"/>
      <c r="D813" s="13"/>
      <c r="E813" s="13"/>
      <c r="F813" s="13"/>
      <c r="G813" s="13"/>
      <c r="H813" s="13"/>
      <c r="I813" s="13"/>
      <c r="J813" s="13">
        <v>1</v>
      </c>
      <c r="K813" s="13">
        <v>3750</v>
      </c>
      <c r="L813" s="13">
        <v>4055</v>
      </c>
      <c r="M813" s="13">
        <v>87</v>
      </c>
      <c r="N813" s="13">
        <v>1</v>
      </c>
      <c r="O813" s="13">
        <v>3750</v>
      </c>
      <c r="P813" s="13">
        <v>4055</v>
      </c>
      <c r="Q813" s="13">
        <v>87</v>
      </c>
    </row>
    <row r="814" spans="1:17" x14ac:dyDescent="0.35">
      <c r="A814" s="12">
        <v>46.61</v>
      </c>
      <c r="B814" s="13"/>
      <c r="C814" s="13"/>
      <c r="D814" s="13"/>
      <c r="E814" s="13"/>
      <c r="F814" s="13"/>
      <c r="G814" s="13"/>
      <c r="H814" s="13"/>
      <c r="I814" s="13"/>
      <c r="J814" s="13">
        <v>1</v>
      </c>
      <c r="K814" s="13">
        <v>3750</v>
      </c>
      <c r="L814" s="13">
        <v>4055</v>
      </c>
      <c r="M814" s="13">
        <v>87</v>
      </c>
      <c r="N814" s="13">
        <v>1</v>
      </c>
      <c r="O814" s="13">
        <v>3750</v>
      </c>
      <c r="P814" s="13">
        <v>4055</v>
      </c>
      <c r="Q814" s="13">
        <v>87</v>
      </c>
    </row>
    <row r="815" spans="1:17" x14ac:dyDescent="0.35">
      <c r="A815" s="11" t="s">
        <v>3577</v>
      </c>
      <c r="B815" s="13"/>
      <c r="C815" s="13"/>
      <c r="D815" s="13"/>
      <c r="E815" s="13"/>
      <c r="F815" s="13"/>
      <c r="G815" s="13"/>
      <c r="H815" s="13"/>
      <c r="I815" s="13"/>
      <c r="J815" s="13">
        <v>1</v>
      </c>
      <c r="K815" s="13">
        <v>1500</v>
      </c>
      <c r="L815" s="13">
        <v>1500.2</v>
      </c>
      <c r="M815" s="13">
        <v>37</v>
      </c>
      <c r="N815" s="13">
        <v>1</v>
      </c>
      <c r="O815" s="13">
        <v>1500</v>
      </c>
      <c r="P815" s="13">
        <v>1500.2</v>
      </c>
      <c r="Q815" s="13">
        <v>37</v>
      </c>
    </row>
    <row r="816" spans="1:17" x14ac:dyDescent="0.35">
      <c r="A816" s="12">
        <v>40.549999999999997</v>
      </c>
      <c r="B816" s="13"/>
      <c r="C816" s="13"/>
      <c r="D816" s="13"/>
      <c r="E816" s="13"/>
      <c r="F816" s="13"/>
      <c r="G816" s="13"/>
      <c r="H816" s="13"/>
      <c r="I816" s="13"/>
      <c r="J816" s="13">
        <v>1</v>
      </c>
      <c r="K816" s="13">
        <v>1500</v>
      </c>
      <c r="L816" s="13">
        <v>1500.2</v>
      </c>
      <c r="M816" s="13">
        <v>37</v>
      </c>
      <c r="N816" s="13">
        <v>1</v>
      </c>
      <c r="O816" s="13">
        <v>1500</v>
      </c>
      <c r="P816" s="13">
        <v>1500.2</v>
      </c>
      <c r="Q816" s="13">
        <v>37</v>
      </c>
    </row>
    <row r="817" spans="1:17" x14ac:dyDescent="0.35">
      <c r="A817" s="11" t="s">
        <v>3833</v>
      </c>
      <c r="B817" s="13"/>
      <c r="C817" s="13"/>
      <c r="D817" s="13"/>
      <c r="E817" s="13"/>
      <c r="F817" s="13"/>
      <c r="G817" s="13"/>
      <c r="H817" s="13"/>
      <c r="I817" s="13"/>
      <c r="J817" s="13">
        <v>1</v>
      </c>
      <c r="K817" s="13">
        <v>800</v>
      </c>
      <c r="L817" s="13">
        <v>900</v>
      </c>
      <c r="M817" s="13">
        <v>14</v>
      </c>
      <c r="N817" s="13">
        <v>1</v>
      </c>
      <c r="O817" s="13">
        <v>800</v>
      </c>
      <c r="P817" s="13">
        <v>900</v>
      </c>
      <c r="Q817" s="13">
        <v>14</v>
      </c>
    </row>
    <row r="818" spans="1:17" x14ac:dyDescent="0.35">
      <c r="A818" s="12">
        <v>64.290000000000006</v>
      </c>
      <c r="B818" s="13"/>
      <c r="C818" s="13"/>
      <c r="D818" s="13"/>
      <c r="E818" s="13"/>
      <c r="F818" s="13"/>
      <c r="G818" s="13"/>
      <c r="H818" s="13"/>
      <c r="I818" s="13"/>
      <c r="J818" s="13">
        <v>1</v>
      </c>
      <c r="K818" s="13">
        <v>800</v>
      </c>
      <c r="L818" s="13">
        <v>900</v>
      </c>
      <c r="M818" s="13">
        <v>14</v>
      </c>
      <c r="N818" s="13">
        <v>1</v>
      </c>
      <c r="O818" s="13">
        <v>800</v>
      </c>
      <c r="P818" s="13">
        <v>900</v>
      </c>
      <c r="Q818" s="13">
        <v>14</v>
      </c>
    </row>
    <row r="819" spans="1:17" x14ac:dyDescent="0.35">
      <c r="A819" s="11" t="s">
        <v>3186</v>
      </c>
      <c r="B819" s="13"/>
      <c r="C819" s="13"/>
      <c r="D819" s="13"/>
      <c r="E819" s="13"/>
      <c r="F819" s="13"/>
      <c r="G819" s="13"/>
      <c r="H819" s="13"/>
      <c r="I819" s="13"/>
      <c r="J819" s="13">
        <v>1</v>
      </c>
      <c r="K819" s="13">
        <v>3200</v>
      </c>
      <c r="L819" s="13">
        <v>3270</v>
      </c>
      <c r="M819" s="13">
        <v>70</v>
      </c>
      <c r="N819" s="13">
        <v>1</v>
      </c>
      <c r="O819" s="13">
        <v>3200</v>
      </c>
      <c r="P819" s="13">
        <v>3270</v>
      </c>
      <c r="Q819" s="13">
        <v>70</v>
      </c>
    </row>
    <row r="820" spans="1:17" x14ac:dyDescent="0.35">
      <c r="A820" s="12">
        <v>46.71</v>
      </c>
      <c r="B820" s="13"/>
      <c r="C820" s="13"/>
      <c r="D820" s="13"/>
      <c r="E820" s="13"/>
      <c r="F820" s="13"/>
      <c r="G820" s="13"/>
      <c r="H820" s="13"/>
      <c r="I820" s="13"/>
      <c r="J820" s="13">
        <v>1</v>
      </c>
      <c r="K820" s="13">
        <v>3200</v>
      </c>
      <c r="L820" s="13">
        <v>3270</v>
      </c>
      <c r="M820" s="13">
        <v>70</v>
      </c>
      <c r="N820" s="13">
        <v>1</v>
      </c>
      <c r="O820" s="13">
        <v>3200</v>
      </c>
      <c r="P820" s="13">
        <v>3270</v>
      </c>
      <c r="Q820" s="13">
        <v>70</v>
      </c>
    </row>
    <row r="821" spans="1:17" x14ac:dyDescent="0.35">
      <c r="A821" s="11" t="s">
        <v>3248</v>
      </c>
      <c r="B821" s="13"/>
      <c r="C821" s="13"/>
      <c r="D821" s="13"/>
      <c r="E821" s="13"/>
      <c r="F821" s="13"/>
      <c r="G821" s="13"/>
      <c r="H821" s="13"/>
      <c r="I821" s="13"/>
      <c r="J821" s="13">
        <v>1</v>
      </c>
      <c r="K821" s="13">
        <v>12000</v>
      </c>
      <c r="L821" s="13">
        <v>12095</v>
      </c>
      <c r="M821" s="13">
        <v>200</v>
      </c>
      <c r="N821" s="13">
        <v>1</v>
      </c>
      <c r="O821" s="13">
        <v>12000</v>
      </c>
      <c r="P821" s="13">
        <v>12095</v>
      </c>
      <c r="Q821" s="13">
        <v>200</v>
      </c>
    </row>
    <row r="822" spans="1:17" x14ac:dyDescent="0.35">
      <c r="A822" s="12">
        <v>60.48</v>
      </c>
      <c r="B822" s="13"/>
      <c r="C822" s="13"/>
      <c r="D822" s="13"/>
      <c r="E822" s="13"/>
      <c r="F822" s="13"/>
      <c r="G822" s="13"/>
      <c r="H822" s="13"/>
      <c r="I822" s="13"/>
      <c r="J822" s="13">
        <v>1</v>
      </c>
      <c r="K822" s="13">
        <v>12000</v>
      </c>
      <c r="L822" s="13">
        <v>12095</v>
      </c>
      <c r="M822" s="13">
        <v>200</v>
      </c>
      <c r="N822" s="13">
        <v>1</v>
      </c>
      <c r="O822" s="13">
        <v>12000</v>
      </c>
      <c r="P822" s="13">
        <v>12095</v>
      </c>
      <c r="Q822" s="13">
        <v>200</v>
      </c>
    </row>
    <row r="823" spans="1:17" x14ac:dyDescent="0.35">
      <c r="A823" s="11" t="s">
        <v>3647</v>
      </c>
      <c r="B823" s="13"/>
      <c r="C823" s="13"/>
      <c r="D823" s="13"/>
      <c r="E823" s="13"/>
      <c r="F823" s="13"/>
      <c r="G823" s="13"/>
      <c r="H823" s="13"/>
      <c r="I823" s="13"/>
      <c r="J823" s="13">
        <v>1</v>
      </c>
      <c r="K823" s="13">
        <v>750</v>
      </c>
      <c r="L823" s="13">
        <v>780</v>
      </c>
      <c r="M823" s="13">
        <v>8</v>
      </c>
      <c r="N823" s="13">
        <v>1</v>
      </c>
      <c r="O823" s="13">
        <v>750</v>
      </c>
      <c r="P823" s="13">
        <v>780</v>
      </c>
      <c r="Q823" s="13">
        <v>8</v>
      </c>
    </row>
    <row r="824" spans="1:17" x14ac:dyDescent="0.35">
      <c r="A824" s="12">
        <v>97.5</v>
      </c>
      <c r="B824" s="13"/>
      <c r="C824" s="13"/>
      <c r="D824" s="13"/>
      <c r="E824" s="13"/>
      <c r="F824" s="13"/>
      <c r="G824" s="13"/>
      <c r="H824" s="13"/>
      <c r="I824" s="13"/>
      <c r="J824" s="13">
        <v>1</v>
      </c>
      <c r="K824" s="13">
        <v>750</v>
      </c>
      <c r="L824" s="13">
        <v>780</v>
      </c>
      <c r="M824" s="13">
        <v>8</v>
      </c>
      <c r="N824" s="13">
        <v>1</v>
      </c>
      <c r="O824" s="13">
        <v>750</v>
      </c>
      <c r="P824" s="13">
        <v>780</v>
      </c>
      <c r="Q824" s="13">
        <v>8</v>
      </c>
    </row>
    <row r="825" spans="1:17" x14ac:dyDescent="0.35">
      <c r="A825" s="11" t="s">
        <v>3232</v>
      </c>
      <c r="B825" s="13"/>
      <c r="C825" s="13"/>
      <c r="D825" s="13"/>
      <c r="E825" s="13"/>
      <c r="F825" s="13"/>
      <c r="G825" s="13"/>
      <c r="H825" s="13"/>
      <c r="I825" s="13"/>
      <c r="J825" s="13">
        <v>1</v>
      </c>
      <c r="K825" s="13">
        <v>1000</v>
      </c>
      <c r="L825" s="13">
        <v>1312</v>
      </c>
      <c r="M825" s="13">
        <v>26</v>
      </c>
      <c r="N825" s="13">
        <v>1</v>
      </c>
      <c r="O825" s="13">
        <v>1000</v>
      </c>
      <c r="P825" s="13">
        <v>1312</v>
      </c>
      <c r="Q825" s="13">
        <v>26</v>
      </c>
    </row>
    <row r="826" spans="1:17" x14ac:dyDescent="0.35">
      <c r="A826" s="12">
        <v>50.46</v>
      </c>
      <c r="B826" s="13"/>
      <c r="C826" s="13"/>
      <c r="D826" s="13"/>
      <c r="E826" s="13"/>
      <c r="F826" s="13"/>
      <c r="G826" s="13"/>
      <c r="H826" s="13"/>
      <c r="I826" s="13"/>
      <c r="J826" s="13">
        <v>1</v>
      </c>
      <c r="K826" s="13">
        <v>1000</v>
      </c>
      <c r="L826" s="13">
        <v>1312</v>
      </c>
      <c r="M826" s="13">
        <v>26</v>
      </c>
      <c r="N826" s="13">
        <v>1</v>
      </c>
      <c r="O826" s="13">
        <v>1000</v>
      </c>
      <c r="P826" s="13">
        <v>1312</v>
      </c>
      <c r="Q826" s="13">
        <v>26</v>
      </c>
    </row>
    <row r="827" spans="1:17" x14ac:dyDescent="0.35">
      <c r="A827" s="11" t="s">
        <v>3733</v>
      </c>
      <c r="B827" s="13">
        <v>1</v>
      </c>
      <c r="C827" s="13">
        <v>1500</v>
      </c>
      <c r="D827" s="13">
        <v>10</v>
      </c>
      <c r="E827" s="13">
        <v>1</v>
      </c>
      <c r="F827" s="13"/>
      <c r="G827" s="13"/>
      <c r="H827" s="13"/>
      <c r="I827" s="13"/>
      <c r="J827" s="13"/>
      <c r="K827" s="13"/>
      <c r="L827" s="13"/>
      <c r="M827" s="13"/>
      <c r="N827" s="13">
        <v>1</v>
      </c>
      <c r="O827" s="13">
        <v>1500</v>
      </c>
      <c r="P827" s="13">
        <v>10</v>
      </c>
      <c r="Q827" s="13">
        <v>1</v>
      </c>
    </row>
    <row r="828" spans="1:17" x14ac:dyDescent="0.35">
      <c r="A828" s="12">
        <v>10</v>
      </c>
      <c r="B828" s="13">
        <v>1</v>
      </c>
      <c r="C828" s="13">
        <v>1500</v>
      </c>
      <c r="D828" s="13">
        <v>10</v>
      </c>
      <c r="E828" s="13">
        <v>1</v>
      </c>
      <c r="F828" s="13"/>
      <c r="G828" s="13"/>
      <c r="H828" s="13"/>
      <c r="I828" s="13"/>
      <c r="J828" s="13"/>
      <c r="K828" s="13"/>
      <c r="L828" s="13"/>
      <c r="M828" s="13"/>
      <c r="N828" s="13">
        <v>1</v>
      </c>
      <c r="O828" s="13">
        <v>1500</v>
      </c>
      <c r="P828" s="13">
        <v>10</v>
      </c>
      <c r="Q828" s="13">
        <v>1</v>
      </c>
    </row>
    <row r="829" spans="1:17" x14ac:dyDescent="0.35">
      <c r="A829" s="11" t="s">
        <v>2894</v>
      </c>
      <c r="B829" s="13">
        <v>1</v>
      </c>
      <c r="C829" s="13">
        <v>50000</v>
      </c>
      <c r="D829" s="13">
        <v>0</v>
      </c>
      <c r="E829" s="13">
        <v>0</v>
      </c>
      <c r="F829" s="13"/>
      <c r="G829" s="13"/>
      <c r="H829" s="13"/>
      <c r="I829" s="13"/>
      <c r="J829" s="13"/>
      <c r="K829" s="13"/>
      <c r="L829" s="13"/>
      <c r="M829" s="13"/>
      <c r="N829" s="13">
        <v>1</v>
      </c>
      <c r="O829" s="13">
        <v>50000</v>
      </c>
      <c r="P829" s="13">
        <v>0</v>
      </c>
      <c r="Q829" s="13">
        <v>0</v>
      </c>
    </row>
    <row r="830" spans="1:17" x14ac:dyDescent="0.35">
      <c r="A830" s="12" t="s">
        <v>8382</v>
      </c>
      <c r="B830" s="13">
        <v>1</v>
      </c>
      <c r="C830" s="13">
        <v>50000</v>
      </c>
      <c r="D830" s="13">
        <v>0</v>
      </c>
      <c r="E830" s="13">
        <v>0</v>
      </c>
      <c r="F830" s="13"/>
      <c r="G830" s="13"/>
      <c r="H830" s="13"/>
      <c r="I830" s="13"/>
      <c r="J830" s="13"/>
      <c r="K830" s="13"/>
      <c r="L830" s="13"/>
      <c r="M830" s="13"/>
      <c r="N830" s="13">
        <v>1</v>
      </c>
      <c r="O830" s="13">
        <v>50000</v>
      </c>
      <c r="P830" s="13">
        <v>0</v>
      </c>
      <c r="Q830" s="13">
        <v>0</v>
      </c>
    </row>
    <row r="831" spans="1:17" x14ac:dyDescent="0.35">
      <c r="A831" s="11" t="s">
        <v>3560</v>
      </c>
      <c r="B831" s="13"/>
      <c r="C831" s="13"/>
      <c r="D831" s="13"/>
      <c r="E831" s="13"/>
      <c r="F831" s="13"/>
      <c r="G831" s="13"/>
      <c r="H831" s="13"/>
      <c r="I831" s="13"/>
      <c r="J831" s="13">
        <v>1</v>
      </c>
      <c r="K831" s="13">
        <v>2500</v>
      </c>
      <c r="L831" s="13">
        <v>2560</v>
      </c>
      <c r="M831" s="13">
        <v>54</v>
      </c>
      <c r="N831" s="13">
        <v>1</v>
      </c>
      <c r="O831" s="13">
        <v>2500</v>
      </c>
      <c r="P831" s="13">
        <v>2560</v>
      </c>
      <c r="Q831" s="13">
        <v>54</v>
      </c>
    </row>
    <row r="832" spans="1:17" x14ac:dyDescent="0.35">
      <c r="A832" s="12">
        <v>47.41</v>
      </c>
      <c r="B832" s="13"/>
      <c r="C832" s="13"/>
      <c r="D832" s="13"/>
      <c r="E832" s="13"/>
      <c r="F832" s="13"/>
      <c r="G832" s="13"/>
      <c r="H832" s="13"/>
      <c r="I832" s="13"/>
      <c r="J832" s="13">
        <v>1</v>
      </c>
      <c r="K832" s="13">
        <v>2500</v>
      </c>
      <c r="L832" s="13">
        <v>2560</v>
      </c>
      <c r="M832" s="13">
        <v>54</v>
      </c>
      <c r="N832" s="13">
        <v>1</v>
      </c>
      <c r="O832" s="13">
        <v>2500</v>
      </c>
      <c r="P832" s="13">
        <v>2560</v>
      </c>
      <c r="Q832" s="13">
        <v>54</v>
      </c>
    </row>
    <row r="833" spans="1:17" x14ac:dyDescent="0.35">
      <c r="A833" s="11" t="s">
        <v>4053</v>
      </c>
      <c r="B833" s="13">
        <v>1</v>
      </c>
      <c r="C833" s="13">
        <v>3500</v>
      </c>
      <c r="D833" s="13">
        <v>775</v>
      </c>
      <c r="E833" s="13">
        <v>6</v>
      </c>
      <c r="F833" s="13"/>
      <c r="G833" s="13"/>
      <c r="H833" s="13"/>
      <c r="I833" s="13"/>
      <c r="J833" s="13"/>
      <c r="K833" s="13"/>
      <c r="L833" s="13"/>
      <c r="M833" s="13"/>
      <c r="N833" s="13">
        <v>1</v>
      </c>
      <c r="O833" s="13">
        <v>3500</v>
      </c>
      <c r="P833" s="13">
        <v>775</v>
      </c>
      <c r="Q833" s="13">
        <v>6</v>
      </c>
    </row>
    <row r="834" spans="1:17" x14ac:dyDescent="0.35">
      <c r="A834" s="12">
        <v>129.16999999999999</v>
      </c>
      <c r="B834" s="13">
        <v>1</v>
      </c>
      <c r="C834" s="13">
        <v>3500</v>
      </c>
      <c r="D834" s="13">
        <v>775</v>
      </c>
      <c r="E834" s="13">
        <v>6</v>
      </c>
      <c r="F834" s="13"/>
      <c r="G834" s="13"/>
      <c r="H834" s="13"/>
      <c r="I834" s="13"/>
      <c r="J834" s="13"/>
      <c r="K834" s="13"/>
      <c r="L834" s="13"/>
      <c r="M834" s="13"/>
      <c r="N834" s="13">
        <v>1</v>
      </c>
      <c r="O834" s="13">
        <v>3500</v>
      </c>
      <c r="P834" s="13">
        <v>775</v>
      </c>
      <c r="Q834" s="13">
        <v>6</v>
      </c>
    </row>
    <row r="835" spans="1:17" x14ac:dyDescent="0.35">
      <c r="A835" s="11" t="s">
        <v>3723</v>
      </c>
      <c r="B835" s="13"/>
      <c r="C835" s="13"/>
      <c r="D835" s="13"/>
      <c r="E835" s="13"/>
      <c r="F835" s="13"/>
      <c r="G835" s="13"/>
      <c r="H835" s="13"/>
      <c r="I835" s="13"/>
      <c r="J835" s="13">
        <v>1</v>
      </c>
      <c r="K835" s="13">
        <v>850</v>
      </c>
      <c r="L835" s="13">
        <v>2879</v>
      </c>
      <c r="M835" s="13">
        <v>46</v>
      </c>
      <c r="N835" s="13">
        <v>1</v>
      </c>
      <c r="O835" s="13">
        <v>850</v>
      </c>
      <c r="P835" s="13">
        <v>2879</v>
      </c>
      <c r="Q835" s="13">
        <v>46</v>
      </c>
    </row>
    <row r="836" spans="1:17" x14ac:dyDescent="0.35">
      <c r="A836" s="12">
        <v>62.59</v>
      </c>
      <c r="B836" s="13"/>
      <c r="C836" s="13"/>
      <c r="D836" s="13"/>
      <c r="E836" s="13"/>
      <c r="F836" s="13"/>
      <c r="G836" s="13"/>
      <c r="H836" s="13"/>
      <c r="I836" s="13"/>
      <c r="J836" s="13">
        <v>1</v>
      </c>
      <c r="K836" s="13">
        <v>850</v>
      </c>
      <c r="L836" s="13">
        <v>2879</v>
      </c>
      <c r="M836" s="13">
        <v>46</v>
      </c>
      <c r="N836" s="13">
        <v>1</v>
      </c>
      <c r="O836" s="13">
        <v>850</v>
      </c>
      <c r="P836" s="13">
        <v>2879</v>
      </c>
      <c r="Q836" s="13">
        <v>46</v>
      </c>
    </row>
    <row r="837" spans="1:17" x14ac:dyDescent="0.35">
      <c r="A837" s="11" t="s">
        <v>3897</v>
      </c>
      <c r="B837" s="13">
        <v>1</v>
      </c>
      <c r="C837" s="13">
        <v>2500</v>
      </c>
      <c r="D837" s="13">
        <v>135</v>
      </c>
      <c r="E837" s="13">
        <v>5</v>
      </c>
      <c r="F837" s="13"/>
      <c r="G837" s="13"/>
      <c r="H837" s="13"/>
      <c r="I837" s="13"/>
      <c r="J837" s="13"/>
      <c r="K837" s="13"/>
      <c r="L837" s="13"/>
      <c r="M837" s="13"/>
      <c r="N837" s="13">
        <v>1</v>
      </c>
      <c r="O837" s="13">
        <v>2500</v>
      </c>
      <c r="P837" s="13">
        <v>135</v>
      </c>
      <c r="Q837" s="13">
        <v>5</v>
      </c>
    </row>
    <row r="838" spans="1:17" x14ac:dyDescent="0.35">
      <c r="A838" s="12">
        <v>27</v>
      </c>
      <c r="B838" s="13">
        <v>1</v>
      </c>
      <c r="C838" s="13">
        <v>2500</v>
      </c>
      <c r="D838" s="13">
        <v>135</v>
      </c>
      <c r="E838" s="13">
        <v>5</v>
      </c>
      <c r="F838" s="13"/>
      <c r="G838" s="13"/>
      <c r="H838" s="13"/>
      <c r="I838" s="13"/>
      <c r="J838" s="13"/>
      <c r="K838" s="13"/>
      <c r="L838" s="13"/>
      <c r="M838" s="13"/>
      <c r="N838" s="13">
        <v>1</v>
      </c>
      <c r="O838" s="13">
        <v>2500</v>
      </c>
      <c r="P838" s="13">
        <v>135</v>
      </c>
      <c r="Q838" s="13">
        <v>5</v>
      </c>
    </row>
    <row r="839" spans="1:17" x14ac:dyDescent="0.35">
      <c r="A839" s="11" t="s">
        <v>3525</v>
      </c>
      <c r="B839" s="13"/>
      <c r="C839" s="13"/>
      <c r="D839" s="13"/>
      <c r="E839" s="13"/>
      <c r="F839" s="13"/>
      <c r="G839" s="13"/>
      <c r="H839" s="13"/>
      <c r="I839" s="13"/>
      <c r="J839" s="13">
        <v>1</v>
      </c>
      <c r="K839" s="13">
        <v>3300</v>
      </c>
      <c r="L839" s="13">
        <v>3366</v>
      </c>
      <c r="M839" s="13">
        <v>34</v>
      </c>
      <c r="N839" s="13">
        <v>1</v>
      </c>
      <c r="O839" s="13">
        <v>3300</v>
      </c>
      <c r="P839" s="13">
        <v>3366</v>
      </c>
      <c r="Q839" s="13">
        <v>34</v>
      </c>
    </row>
    <row r="840" spans="1:17" x14ac:dyDescent="0.35">
      <c r="A840" s="12">
        <v>99</v>
      </c>
      <c r="B840" s="13"/>
      <c r="C840" s="13"/>
      <c r="D840" s="13"/>
      <c r="E840" s="13"/>
      <c r="F840" s="13"/>
      <c r="G840" s="13"/>
      <c r="H840" s="13"/>
      <c r="I840" s="13"/>
      <c r="J840" s="13">
        <v>1</v>
      </c>
      <c r="K840" s="13">
        <v>3300</v>
      </c>
      <c r="L840" s="13">
        <v>3366</v>
      </c>
      <c r="M840" s="13">
        <v>34</v>
      </c>
      <c r="N840" s="13">
        <v>1</v>
      </c>
      <c r="O840" s="13">
        <v>3300</v>
      </c>
      <c r="P840" s="13">
        <v>3366</v>
      </c>
      <c r="Q840" s="13">
        <v>34</v>
      </c>
    </row>
    <row r="841" spans="1:17" x14ac:dyDescent="0.35">
      <c r="A841" s="11" t="s">
        <v>2848</v>
      </c>
      <c r="B841" s="13">
        <v>1</v>
      </c>
      <c r="C841" s="13">
        <v>35000</v>
      </c>
      <c r="D841" s="13">
        <v>70</v>
      </c>
      <c r="E841" s="13">
        <v>3</v>
      </c>
      <c r="F841" s="13"/>
      <c r="G841" s="13"/>
      <c r="H841" s="13"/>
      <c r="I841" s="13"/>
      <c r="J841" s="13"/>
      <c r="K841" s="13"/>
      <c r="L841" s="13"/>
      <c r="M841" s="13"/>
      <c r="N841" s="13">
        <v>1</v>
      </c>
      <c r="O841" s="13">
        <v>35000</v>
      </c>
      <c r="P841" s="13">
        <v>70</v>
      </c>
      <c r="Q841" s="13">
        <v>3</v>
      </c>
    </row>
    <row r="842" spans="1:17" x14ac:dyDescent="0.35">
      <c r="A842" s="12">
        <v>23.33</v>
      </c>
      <c r="B842" s="13">
        <v>1</v>
      </c>
      <c r="C842" s="13">
        <v>35000</v>
      </c>
      <c r="D842" s="13">
        <v>70</v>
      </c>
      <c r="E842" s="13">
        <v>3</v>
      </c>
      <c r="F842" s="13"/>
      <c r="G842" s="13"/>
      <c r="H842" s="13"/>
      <c r="I842" s="13"/>
      <c r="J842" s="13"/>
      <c r="K842" s="13"/>
      <c r="L842" s="13"/>
      <c r="M842" s="13"/>
      <c r="N842" s="13">
        <v>1</v>
      </c>
      <c r="O842" s="13">
        <v>35000</v>
      </c>
      <c r="P842" s="13">
        <v>70</v>
      </c>
      <c r="Q842" s="13">
        <v>3</v>
      </c>
    </row>
    <row r="843" spans="1:17" x14ac:dyDescent="0.35">
      <c r="A843" s="11" t="s">
        <v>3415</v>
      </c>
      <c r="B843" s="13"/>
      <c r="C843" s="13"/>
      <c r="D843" s="13"/>
      <c r="E843" s="13"/>
      <c r="F843" s="13"/>
      <c r="G843" s="13"/>
      <c r="H843" s="13"/>
      <c r="I843" s="13"/>
      <c r="J843" s="13">
        <v>1</v>
      </c>
      <c r="K843" s="13">
        <v>4000</v>
      </c>
      <c r="L843" s="13">
        <v>4784</v>
      </c>
      <c r="M843" s="13">
        <v>30</v>
      </c>
      <c r="N843" s="13">
        <v>1</v>
      </c>
      <c r="O843" s="13">
        <v>4000</v>
      </c>
      <c r="P843" s="13">
        <v>4784</v>
      </c>
      <c r="Q843" s="13">
        <v>30</v>
      </c>
    </row>
    <row r="844" spans="1:17" x14ac:dyDescent="0.35">
      <c r="A844" s="12">
        <v>159.47</v>
      </c>
      <c r="B844" s="13"/>
      <c r="C844" s="13"/>
      <c r="D844" s="13"/>
      <c r="E844" s="13"/>
      <c r="F844" s="13"/>
      <c r="G844" s="13"/>
      <c r="H844" s="13"/>
      <c r="I844" s="13"/>
      <c r="J844" s="13">
        <v>1</v>
      </c>
      <c r="K844" s="13">
        <v>4000</v>
      </c>
      <c r="L844" s="13">
        <v>4784</v>
      </c>
      <c r="M844" s="13">
        <v>30</v>
      </c>
      <c r="N844" s="13">
        <v>1</v>
      </c>
      <c r="O844" s="13">
        <v>4000</v>
      </c>
      <c r="P844" s="13">
        <v>4784</v>
      </c>
      <c r="Q844" s="13">
        <v>30</v>
      </c>
    </row>
    <row r="845" spans="1:17" x14ac:dyDescent="0.35">
      <c r="A845" s="11" t="s">
        <v>3304</v>
      </c>
      <c r="B845" s="13"/>
      <c r="C845" s="13"/>
      <c r="D845" s="13"/>
      <c r="E845" s="13"/>
      <c r="F845" s="13"/>
      <c r="G845" s="13"/>
      <c r="H845" s="13"/>
      <c r="I845" s="13"/>
      <c r="J845" s="13">
        <v>1</v>
      </c>
      <c r="K845" s="13">
        <v>15000</v>
      </c>
      <c r="L845" s="13">
        <v>15677.5</v>
      </c>
      <c r="M845" s="13">
        <v>175</v>
      </c>
      <c r="N845" s="13">
        <v>1</v>
      </c>
      <c r="O845" s="13">
        <v>15000</v>
      </c>
      <c r="P845" s="13">
        <v>15677.5</v>
      </c>
      <c r="Q845" s="13">
        <v>175</v>
      </c>
    </row>
    <row r="846" spans="1:17" x14ac:dyDescent="0.35">
      <c r="A846" s="12">
        <v>89.59</v>
      </c>
      <c r="B846" s="13"/>
      <c r="C846" s="13"/>
      <c r="D846" s="13"/>
      <c r="E846" s="13"/>
      <c r="F846" s="13"/>
      <c r="G846" s="13"/>
      <c r="H846" s="13"/>
      <c r="I846" s="13"/>
      <c r="J846" s="13">
        <v>1</v>
      </c>
      <c r="K846" s="13">
        <v>15000</v>
      </c>
      <c r="L846" s="13">
        <v>15677.5</v>
      </c>
      <c r="M846" s="13">
        <v>175</v>
      </c>
      <c r="N846" s="13">
        <v>1</v>
      </c>
      <c r="O846" s="13">
        <v>15000</v>
      </c>
      <c r="P846" s="13">
        <v>15677.5</v>
      </c>
      <c r="Q846" s="13">
        <v>175</v>
      </c>
    </row>
    <row r="847" spans="1:17" x14ac:dyDescent="0.35">
      <c r="A847" s="11" t="s">
        <v>1291</v>
      </c>
      <c r="B847" s="13"/>
      <c r="C847" s="13"/>
      <c r="D847" s="13"/>
      <c r="E847" s="13"/>
      <c r="F847" s="13"/>
      <c r="G847" s="13"/>
      <c r="H847" s="13"/>
      <c r="I847" s="13"/>
      <c r="J847" s="13">
        <v>1</v>
      </c>
      <c r="K847" s="13">
        <v>3500</v>
      </c>
      <c r="L847" s="13">
        <v>3800</v>
      </c>
      <c r="M847" s="13">
        <v>86</v>
      </c>
      <c r="N847" s="13">
        <v>1</v>
      </c>
      <c r="O847" s="13">
        <v>3500</v>
      </c>
      <c r="P847" s="13">
        <v>3800</v>
      </c>
      <c r="Q847" s="13">
        <v>86</v>
      </c>
    </row>
    <row r="848" spans="1:17" x14ac:dyDescent="0.35">
      <c r="A848" s="12">
        <v>44.19</v>
      </c>
      <c r="B848" s="13"/>
      <c r="C848" s="13"/>
      <c r="D848" s="13"/>
      <c r="E848" s="13"/>
      <c r="F848" s="13"/>
      <c r="G848" s="13"/>
      <c r="H848" s="13"/>
      <c r="I848" s="13"/>
      <c r="J848" s="13">
        <v>1</v>
      </c>
      <c r="K848" s="13">
        <v>3500</v>
      </c>
      <c r="L848" s="13">
        <v>3800</v>
      </c>
      <c r="M848" s="13">
        <v>86</v>
      </c>
      <c r="N848" s="13">
        <v>1</v>
      </c>
      <c r="O848" s="13">
        <v>3500</v>
      </c>
      <c r="P848" s="13">
        <v>3800</v>
      </c>
      <c r="Q848" s="13">
        <v>86</v>
      </c>
    </row>
    <row r="849" spans="1:17" x14ac:dyDescent="0.35">
      <c r="A849" s="11" t="s">
        <v>3179</v>
      </c>
      <c r="B849" s="13"/>
      <c r="C849" s="13"/>
      <c r="D849" s="13"/>
      <c r="E849" s="13"/>
      <c r="F849" s="13"/>
      <c r="G849" s="13"/>
      <c r="H849" s="13"/>
      <c r="I849" s="13"/>
      <c r="J849" s="13">
        <v>1</v>
      </c>
      <c r="K849" s="13">
        <v>4200</v>
      </c>
      <c r="L849" s="13">
        <v>4794.82</v>
      </c>
      <c r="M849" s="13">
        <v>62</v>
      </c>
      <c r="N849" s="13">
        <v>1</v>
      </c>
      <c r="O849" s="13">
        <v>4200</v>
      </c>
      <c r="P849" s="13">
        <v>4794.82</v>
      </c>
      <c r="Q849" s="13">
        <v>62</v>
      </c>
    </row>
    <row r="850" spans="1:17" x14ac:dyDescent="0.35">
      <c r="A850" s="12">
        <v>77.34</v>
      </c>
      <c r="B850" s="13"/>
      <c r="C850" s="13"/>
      <c r="D850" s="13"/>
      <c r="E850" s="13"/>
      <c r="F850" s="13"/>
      <c r="G850" s="13"/>
      <c r="H850" s="13"/>
      <c r="I850" s="13"/>
      <c r="J850" s="13">
        <v>1</v>
      </c>
      <c r="K850" s="13">
        <v>4200</v>
      </c>
      <c r="L850" s="13">
        <v>4794.82</v>
      </c>
      <c r="M850" s="13">
        <v>62</v>
      </c>
      <c r="N850" s="13">
        <v>1</v>
      </c>
      <c r="O850" s="13">
        <v>4200</v>
      </c>
      <c r="P850" s="13">
        <v>4794.82</v>
      </c>
      <c r="Q850" s="13">
        <v>62</v>
      </c>
    </row>
    <row r="851" spans="1:17" x14ac:dyDescent="0.35">
      <c r="A851" s="11" t="s">
        <v>3854</v>
      </c>
      <c r="B851" s="13">
        <v>1</v>
      </c>
      <c r="C851" s="13">
        <v>5000</v>
      </c>
      <c r="D851" s="13">
        <v>260</v>
      </c>
      <c r="E851" s="13">
        <v>4</v>
      </c>
      <c r="F851" s="13"/>
      <c r="G851" s="13"/>
      <c r="H851" s="13"/>
      <c r="I851" s="13"/>
      <c r="J851" s="13"/>
      <c r="K851" s="13"/>
      <c r="L851" s="13"/>
      <c r="M851" s="13"/>
      <c r="N851" s="13">
        <v>1</v>
      </c>
      <c r="O851" s="13">
        <v>5000</v>
      </c>
      <c r="P851" s="13">
        <v>260</v>
      </c>
      <c r="Q851" s="13">
        <v>4</v>
      </c>
    </row>
    <row r="852" spans="1:17" x14ac:dyDescent="0.35">
      <c r="A852" s="12">
        <v>65</v>
      </c>
      <c r="B852" s="13">
        <v>1</v>
      </c>
      <c r="C852" s="13">
        <v>5000</v>
      </c>
      <c r="D852" s="13">
        <v>260</v>
      </c>
      <c r="E852" s="13">
        <v>4</v>
      </c>
      <c r="F852" s="13"/>
      <c r="G852" s="13"/>
      <c r="H852" s="13"/>
      <c r="I852" s="13"/>
      <c r="J852" s="13"/>
      <c r="K852" s="13"/>
      <c r="L852" s="13"/>
      <c r="M852" s="13"/>
      <c r="N852" s="13">
        <v>1</v>
      </c>
      <c r="O852" s="13">
        <v>5000</v>
      </c>
      <c r="P852" s="13">
        <v>260</v>
      </c>
      <c r="Q852" s="13">
        <v>4</v>
      </c>
    </row>
    <row r="853" spans="1:17" x14ac:dyDescent="0.35">
      <c r="A853" s="11" t="s">
        <v>3387</v>
      </c>
      <c r="B853" s="13"/>
      <c r="C853" s="13"/>
      <c r="D853" s="13"/>
      <c r="E853" s="13"/>
      <c r="F853" s="13"/>
      <c r="G853" s="13"/>
      <c r="H853" s="13"/>
      <c r="I853" s="13"/>
      <c r="J853" s="13">
        <v>1</v>
      </c>
      <c r="K853" s="13">
        <v>1500</v>
      </c>
      <c r="L853" s="13">
        <v>1557</v>
      </c>
      <c r="M853" s="13">
        <v>45</v>
      </c>
      <c r="N853" s="13">
        <v>1</v>
      </c>
      <c r="O853" s="13">
        <v>1500</v>
      </c>
      <c r="P853" s="13">
        <v>1557</v>
      </c>
      <c r="Q853" s="13">
        <v>45</v>
      </c>
    </row>
    <row r="854" spans="1:17" x14ac:dyDescent="0.35">
      <c r="A854" s="12">
        <v>34.6</v>
      </c>
      <c r="B854" s="13"/>
      <c r="C854" s="13"/>
      <c r="D854" s="13"/>
      <c r="E854" s="13"/>
      <c r="F854" s="13"/>
      <c r="G854" s="13"/>
      <c r="H854" s="13"/>
      <c r="I854" s="13"/>
      <c r="J854" s="13">
        <v>1</v>
      </c>
      <c r="K854" s="13">
        <v>1500</v>
      </c>
      <c r="L854" s="13">
        <v>1557</v>
      </c>
      <c r="M854" s="13">
        <v>45</v>
      </c>
      <c r="N854" s="13">
        <v>1</v>
      </c>
      <c r="O854" s="13">
        <v>1500</v>
      </c>
      <c r="P854" s="13">
        <v>1557</v>
      </c>
      <c r="Q854" s="13">
        <v>45</v>
      </c>
    </row>
    <row r="855" spans="1:17" x14ac:dyDescent="0.35">
      <c r="A855" s="11" t="s">
        <v>3660</v>
      </c>
      <c r="B855" s="13"/>
      <c r="C855" s="13"/>
      <c r="D855" s="13"/>
      <c r="E855" s="13"/>
      <c r="F855" s="13"/>
      <c r="G855" s="13"/>
      <c r="H855" s="13"/>
      <c r="I855" s="13"/>
      <c r="J855" s="13">
        <v>1</v>
      </c>
      <c r="K855" s="13">
        <v>225</v>
      </c>
      <c r="L855" s="13">
        <v>234</v>
      </c>
      <c r="M855" s="13">
        <v>9</v>
      </c>
      <c r="N855" s="13">
        <v>1</v>
      </c>
      <c r="O855" s="13">
        <v>225</v>
      </c>
      <c r="P855" s="13">
        <v>234</v>
      </c>
      <c r="Q855" s="13">
        <v>9</v>
      </c>
    </row>
    <row r="856" spans="1:17" x14ac:dyDescent="0.35">
      <c r="A856" s="12">
        <v>26</v>
      </c>
      <c r="B856" s="13"/>
      <c r="C856" s="13"/>
      <c r="D856" s="13"/>
      <c r="E856" s="13"/>
      <c r="F856" s="13"/>
      <c r="G856" s="13"/>
      <c r="H856" s="13"/>
      <c r="I856" s="13"/>
      <c r="J856" s="13">
        <v>1</v>
      </c>
      <c r="K856" s="13">
        <v>225</v>
      </c>
      <c r="L856" s="13">
        <v>234</v>
      </c>
      <c r="M856" s="13">
        <v>9</v>
      </c>
      <c r="N856" s="13">
        <v>1</v>
      </c>
      <c r="O856" s="13">
        <v>225</v>
      </c>
      <c r="P856" s="13">
        <v>234</v>
      </c>
      <c r="Q856" s="13">
        <v>9</v>
      </c>
    </row>
    <row r="857" spans="1:17" x14ac:dyDescent="0.35">
      <c r="A857" s="11" t="s">
        <v>2882</v>
      </c>
      <c r="B857" s="13">
        <v>1</v>
      </c>
      <c r="C857" s="13">
        <v>750</v>
      </c>
      <c r="D857" s="13">
        <v>252</v>
      </c>
      <c r="E857" s="13">
        <v>4</v>
      </c>
      <c r="F857" s="13"/>
      <c r="G857" s="13"/>
      <c r="H857" s="13"/>
      <c r="I857" s="13"/>
      <c r="J857" s="13"/>
      <c r="K857" s="13"/>
      <c r="L857" s="13"/>
      <c r="M857" s="13"/>
      <c r="N857" s="13">
        <v>1</v>
      </c>
      <c r="O857" s="13">
        <v>750</v>
      </c>
      <c r="P857" s="13">
        <v>252</v>
      </c>
      <c r="Q857" s="13">
        <v>4</v>
      </c>
    </row>
    <row r="858" spans="1:17" x14ac:dyDescent="0.35">
      <c r="A858" s="12">
        <v>63</v>
      </c>
      <c r="B858" s="13">
        <v>1</v>
      </c>
      <c r="C858" s="13">
        <v>750</v>
      </c>
      <c r="D858" s="13">
        <v>252</v>
      </c>
      <c r="E858" s="13">
        <v>4</v>
      </c>
      <c r="F858" s="13"/>
      <c r="G858" s="13"/>
      <c r="H858" s="13"/>
      <c r="I858" s="13"/>
      <c r="J858" s="13"/>
      <c r="K858" s="13"/>
      <c r="L858" s="13"/>
      <c r="M858" s="13"/>
      <c r="N858" s="13">
        <v>1</v>
      </c>
      <c r="O858" s="13">
        <v>750</v>
      </c>
      <c r="P858" s="13">
        <v>252</v>
      </c>
      <c r="Q858" s="13">
        <v>4</v>
      </c>
    </row>
    <row r="859" spans="1:17" x14ac:dyDescent="0.35">
      <c r="A859" s="11" t="s">
        <v>2965</v>
      </c>
      <c r="B859" s="13"/>
      <c r="C859" s="13"/>
      <c r="D859" s="13"/>
      <c r="E859" s="13"/>
      <c r="F859" s="13"/>
      <c r="G859" s="13"/>
      <c r="H859" s="13"/>
      <c r="I859" s="13"/>
      <c r="J859" s="13">
        <v>1</v>
      </c>
      <c r="K859" s="13">
        <v>1500</v>
      </c>
      <c r="L859" s="13">
        <v>1635</v>
      </c>
      <c r="M859" s="13">
        <v>39</v>
      </c>
      <c r="N859" s="13">
        <v>1</v>
      </c>
      <c r="O859" s="13">
        <v>1500</v>
      </c>
      <c r="P859" s="13">
        <v>1635</v>
      </c>
      <c r="Q859" s="13">
        <v>39</v>
      </c>
    </row>
    <row r="860" spans="1:17" x14ac:dyDescent="0.35">
      <c r="A860" s="12">
        <v>41.92</v>
      </c>
      <c r="B860" s="13"/>
      <c r="C860" s="13"/>
      <c r="D860" s="13"/>
      <c r="E860" s="13"/>
      <c r="F860" s="13"/>
      <c r="G860" s="13"/>
      <c r="H860" s="13"/>
      <c r="I860" s="13"/>
      <c r="J860" s="13">
        <v>1</v>
      </c>
      <c r="K860" s="13">
        <v>1500</v>
      </c>
      <c r="L860" s="13">
        <v>1635</v>
      </c>
      <c r="M860" s="13">
        <v>39</v>
      </c>
      <c r="N860" s="13">
        <v>1</v>
      </c>
      <c r="O860" s="13">
        <v>1500</v>
      </c>
      <c r="P860" s="13">
        <v>1635</v>
      </c>
      <c r="Q860" s="13">
        <v>39</v>
      </c>
    </row>
    <row r="861" spans="1:17" x14ac:dyDescent="0.35">
      <c r="A861" s="11" t="s">
        <v>3555</v>
      </c>
      <c r="B861" s="13"/>
      <c r="C861" s="13"/>
      <c r="D861" s="13"/>
      <c r="E861" s="13"/>
      <c r="F861" s="13"/>
      <c r="G861" s="13"/>
      <c r="H861" s="13"/>
      <c r="I861" s="13"/>
      <c r="J861" s="13">
        <v>1</v>
      </c>
      <c r="K861" s="13">
        <v>2200</v>
      </c>
      <c r="L861" s="13">
        <v>2210</v>
      </c>
      <c r="M861" s="13">
        <v>20</v>
      </c>
      <c r="N861" s="13">
        <v>1</v>
      </c>
      <c r="O861" s="13">
        <v>2200</v>
      </c>
      <c r="P861" s="13">
        <v>2210</v>
      </c>
      <c r="Q861" s="13">
        <v>20</v>
      </c>
    </row>
    <row r="862" spans="1:17" x14ac:dyDescent="0.35">
      <c r="A862" s="12">
        <v>110.5</v>
      </c>
      <c r="B862" s="13"/>
      <c r="C862" s="13"/>
      <c r="D862" s="13"/>
      <c r="E862" s="13"/>
      <c r="F862" s="13"/>
      <c r="G862" s="13"/>
      <c r="H862" s="13"/>
      <c r="I862" s="13"/>
      <c r="J862" s="13">
        <v>1</v>
      </c>
      <c r="K862" s="13">
        <v>2200</v>
      </c>
      <c r="L862" s="13">
        <v>2210</v>
      </c>
      <c r="M862" s="13">
        <v>20</v>
      </c>
      <c r="N862" s="13">
        <v>1</v>
      </c>
      <c r="O862" s="13">
        <v>2200</v>
      </c>
      <c r="P862" s="13">
        <v>2210</v>
      </c>
      <c r="Q862" s="13">
        <v>20</v>
      </c>
    </row>
    <row r="863" spans="1:17" x14ac:dyDescent="0.35">
      <c r="A863" s="11" t="s">
        <v>3929</v>
      </c>
      <c r="B863" s="13">
        <v>1</v>
      </c>
      <c r="C863" s="13">
        <v>12000</v>
      </c>
      <c r="D863" s="13">
        <v>1</v>
      </c>
      <c r="E863" s="13">
        <v>1</v>
      </c>
      <c r="F863" s="13"/>
      <c r="G863" s="13"/>
      <c r="H863" s="13"/>
      <c r="I863" s="13"/>
      <c r="J863" s="13"/>
      <c r="K863" s="13"/>
      <c r="L863" s="13"/>
      <c r="M863" s="13"/>
      <c r="N863" s="13">
        <v>1</v>
      </c>
      <c r="O863" s="13">
        <v>12000</v>
      </c>
      <c r="P863" s="13">
        <v>1</v>
      </c>
      <c r="Q863" s="13">
        <v>1</v>
      </c>
    </row>
    <row r="864" spans="1:17" x14ac:dyDescent="0.35">
      <c r="A864" s="12">
        <v>1</v>
      </c>
      <c r="B864" s="13">
        <v>1</v>
      </c>
      <c r="C864" s="13">
        <v>12000</v>
      </c>
      <c r="D864" s="13">
        <v>1</v>
      </c>
      <c r="E864" s="13">
        <v>1</v>
      </c>
      <c r="F864" s="13"/>
      <c r="G864" s="13"/>
      <c r="H864" s="13"/>
      <c r="I864" s="13"/>
      <c r="J864" s="13"/>
      <c r="K864" s="13"/>
      <c r="L864" s="13"/>
      <c r="M864" s="13"/>
      <c r="N864" s="13">
        <v>1</v>
      </c>
      <c r="O864" s="13">
        <v>12000</v>
      </c>
      <c r="P864" s="13">
        <v>1</v>
      </c>
      <c r="Q864" s="13">
        <v>1</v>
      </c>
    </row>
    <row r="865" spans="1:17" x14ac:dyDescent="0.35">
      <c r="A865" s="11" t="s">
        <v>2816</v>
      </c>
      <c r="B865" s="13"/>
      <c r="C865" s="13"/>
      <c r="D865" s="13"/>
      <c r="E865" s="13"/>
      <c r="F865" s="13"/>
      <c r="G865" s="13"/>
      <c r="H865" s="13"/>
      <c r="I865" s="13"/>
      <c r="J865" s="13">
        <v>1</v>
      </c>
      <c r="K865" s="13">
        <v>3000</v>
      </c>
      <c r="L865" s="13">
        <v>4247</v>
      </c>
      <c r="M865" s="13">
        <v>169</v>
      </c>
      <c r="N865" s="13">
        <v>1</v>
      </c>
      <c r="O865" s="13">
        <v>3000</v>
      </c>
      <c r="P865" s="13">
        <v>4247</v>
      </c>
      <c r="Q865" s="13">
        <v>169</v>
      </c>
    </row>
    <row r="866" spans="1:17" x14ac:dyDescent="0.35">
      <c r="A866" s="12">
        <v>25.13</v>
      </c>
      <c r="B866" s="13"/>
      <c r="C866" s="13"/>
      <c r="D866" s="13"/>
      <c r="E866" s="13"/>
      <c r="F866" s="13"/>
      <c r="G866" s="13"/>
      <c r="H866" s="13"/>
      <c r="I866" s="13"/>
      <c r="J866" s="13">
        <v>1</v>
      </c>
      <c r="K866" s="13">
        <v>3000</v>
      </c>
      <c r="L866" s="13">
        <v>4247</v>
      </c>
      <c r="M866" s="13">
        <v>169</v>
      </c>
      <c r="N866" s="13">
        <v>1</v>
      </c>
      <c r="O866" s="13">
        <v>3000</v>
      </c>
      <c r="P866" s="13">
        <v>4247</v>
      </c>
      <c r="Q866" s="13">
        <v>169</v>
      </c>
    </row>
    <row r="867" spans="1:17" x14ac:dyDescent="0.35">
      <c r="A867" s="11" t="s">
        <v>3513</v>
      </c>
      <c r="B867" s="13"/>
      <c r="C867" s="13"/>
      <c r="D867" s="13"/>
      <c r="E867" s="13"/>
      <c r="F867" s="13"/>
      <c r="G867" s="13"/>
      <c r="H867" s="13"/>
      <c r="I867" s="13"/>
      <c r="J867" s="13">
        <v>1</v>
      </c>
      <c r="K867" s="13">
        <v>500</v>
      </c>
      <c r="L867" s="13">
        <v>550</v>
      </c>
      <c r="M867" s="13">
        <v>10</v>
      </c>
      <c r="N867" s="13">
        <v>1</v>
      </c>
      <c r="O867" s="13">
        <v>500</v>
      </c>
      <c r="P867" s="13">
        <v>550</v>
      </c>
      <c r="Q867" s="13">
        <v>10</v>
      </c>
    </row>
    <row r="868" spans="1:17" x14ac:dyDescent="0.35">
      <c r="A868" s="12">
        <v>55</v>
      </c>
      <c r="B868" s="13"/>
      <c r="C868" s="13"/>
      <c r="D868" s="13"/>
      <c r="E868" s="13"/>
      <c r="F868" s="13"/>
      <c r="G868" s="13"/>
      <c r="H868" s="13"/>
      <c r="I868" s="13"/>
      <c r="J868" s="13">
        <v>1</v>
      </c>
      <c r="K868" s="13">
        <v>500</v>
      </c>
      <c r="L868" s="13">
        <v>550</v>
      </c>
      <c r="M868" s="13">
        <v>10</v>
      </c>
      <c r="N868" s="13">
        <v>1</v>
      </c>
      <c r="O868" s="13">
        <v>500</v>
      </c>
      <c r="P868" s="13">
        <v>550</v>
      </c>
      <c r="Q868" s="13">
        <v>10</v>
      </c>
    </row>
    <row r="869" spans="1:17" x14ac:dyDescent="0.35">
      <c r="A869" s="11" t="s">
        <v>4037</v>
      </c>
      <c r="B869" s="13">
        <v>1</v>
      </c>
      <c r="C869" s="13">
        <v>5000</v>
      </c>
      <c r="D869" s="13">
        <v>21</v>
      </c>
      <c r="E869" s="13">
        <v>2</v>
      </c>
      <c r="F869" s="13"/>
      <c r="G869" s="13"/>
      <c r="H869" s="13"/>
      <c r="I869" s="13"/>
      <c r="J869" s="13"/>
      <c r="K869" s="13"/>
      <c r="L869" s="13"/>
      <c r="M869" s="13"/>
      <c r="N869" s="13">
        <v>1</v>
      </c>
      <c r="O869" s="13">
        <v>5000</v>
      </c>
      <c r="P869" s="13">
        <v>21</v>
      </c>
      <c r="Q869" s="13">
        <v>2</v>
      </c>
    </row>
    <row r="870" spans="1:17" x14ac:dyDescent="0.35">
      <c r="A870" s="12">
        <v>10.5</v>
      </c>
      <c r="B870" s="13">
        <v>1</v>
      </c>
      <c r="C870" s="13">
        <v>5000</v>
      </c>
      <c r="D870" s="13">
        <v>21</v>
      </c>
      <c r="E870" s="13">
        <v>2</v>
      </c>
      <c r="F870" s="13"/>
      <c r="G870" s="13"/>
      <c r="H870" s="13"/>
      <c r="I870" s="13"/>
      <c r="J870" s="13"/>
      <c r="K870" s="13"/>
      <c r="L870" s="13"/>
      <c r="M870" s="13"/>
      <c r="N870" s="13">
        <v>1</v>
      </c>
      <c r="O870" s="13">
        <v>5000</v>
      </c>
      <c r="P870" s="13">
        <v>21</v>
      </c>
      <c r="Q870" s="13">
        <v>2</v>
      </c>
    </row>
    <row r="871" spans="1:17" x14ac:dyDescent="0.35">
      <c r="A871" s="11" t="s">
        <v>3957</v>
      </c>
      <c r="B871" s="13">
        <v>1</v>
      </c>
      <c r="C871" s="13">
        <v>3000</v>
      </c>
      <c r="D871" s="13">
        <v>45</v>
      </c>
      <c r="E871" s="13">
        <v>4</v>
      </c>
      <c r="F871" s="13"/>
      <c r="G871" s="13"/>
      <c r="H871" s="13"/>
      <c r="I871" s="13"/>
      <c r="J871" s="13"/>
      <c r="K871" s="13"/>
      <c r="L871" s="13"/>
      <c r="M871" s="13"/>
      <c r="N871" s="13">
        <v>1</v>
      </c>
      <c r="O871" s="13">
        <v>3000</v>
      </c>
      <c r="P871" s="13">
        <v>45</v>
      </c>
      <c r="Q871" s="13">
        <v>4</v>
      </c>
    </row>
    <row r="872" spans="1:17" x14ac:dyDescent="0.35">
      <c r="A872" s="12">
        <v>11.25</v>
      </c>
      <c r="B872" s="13">
        <v>1</v>
      </c>
      <c r="C872" s="13">
        <v>3000</v>
      </c>
      <c r="D872" s="13">
        <v>45</v>
      </c>
      <c r="E872" s="13">
        <v>4</v>
      </c>
      <c r="F872" s="13"/>
      <c r="G872" s="13"/>
      <c r="H872" s="13"/>
      <c r="I872" s="13"/>
      <c r="J872" s="13"/>
      <c r="K872" s="13"/>
      <c r="L872" s="13"/>
      <c r="M872" s="13"/>
      <c r="N872" s="13">
        <v>1</v>
      </c>
      <c r="O872" s="13">
        <v>3000</v>
      </c>
      <c r="P872" s="13">
        <v>45</v>
      </c>
      <c r="Q872" s="13">
        <v>4</v>
      </c>
    </row>
    <row r="873" spans="1:17" x14ac:dyDescent="0.35">
      <c r="A873" s="11" t="s">
        <v>2980</v>
      </c>
      <c r="B873" s="13"/>
      <c r="C873" s="13"/>
      <c r="D873" s="13"/>
      <c r="E873" s="13"/>
      <c r="F873" s="13"/>
      <c r="G873" s="13"/>
      <c r="H873" s="13"/>
      <c r="I873" s="13"/>
      <c r="J873" s="13">
        <v>1</v>
      </c>
      <c r="K873" s="13">
        <v>3000</v>
      </c>
      <c r="L873" s="13">
        <v>3275</v>
      </c>
      <c r="M873" s="13">
        <v>24</v>
      </c>
      <c r="N873" s="13">
        <v>1</v>
      </c>
      <c r="O873" s="13">
        <v>3000</v>
      </c>
      <c r="P873" s="13">
        <v>3275</v>
      </c>
      <c r="Q873" s="13">
        <v>24</v>
      </c>
    </row>
    <row r="874" spans="1:17" x14ac:dyDescent="0.35">
      <c r="A874" s="12">
        <v>136.46</v>
      </c>
      <c r="B874" s="13"/>
      <c r="C874" s="13"/>
      <c r="D874" s="13"/>
      <c r="E874" s="13"/>
      <c r="F874" s="13"/>
      <c r="G874" s="13"/>
      <c r="H874" s="13"/>
      <c r="I874" s="13"/>
      <c r="J874" s="13">
        <v>1</v>
      </c>
      <c r="K874" s="13">
        <v>3000</v>
      </c>
      <c r="L874" s="13">
        <v>3275</v>
      </c>
      <c r="M874" s="13">
        <v>24</v>
      </c>
      <c r="N874" s="13">
        <v>1</v>
      </c>
      <c r="O874" s="13">
        <v>3000</v>
      </c>
      <c r="P874" s="13">
        <v>3275</v>
      </c>
      <c r="Q874" s="13">
        <v>24</v>
      </c>
    </row>
    <row r="875" spans="1:17" x14ac:dyDescent="0.35">
      <c r="A875" s="11" t="s">
        <v>3325</v>
      </c>
      <c r="B875" s="13"/>
      <c r="C875" s="13"/>
      <c r="D875" s="13"/>
      <c r="E875" s="13"/>
      <c r="F875" s="13"/>
      <c r="G875" s="13"/>
      <c r="H875" s="13"/>
      <c r="I875" s="13"/>
      <c r="J875" s="13">
        <v>1</v>
      </c>
      <c r="K875" s="13">
        <v>400</v>
      </c>
      <c r="L875" s="13">
        <v>450</v>
      </c>
      <c r="M875" s="13">
        <v>15</v>
      </c>
      <c r="N875" s="13">
        <v>1</v>
      </c>
      <c r="O875" s="13">
        <v>400</v>
      </c>
      <c r="P875" s="13">
        <v>450</v>
      </c>
      <c r="Q875" s="13">
        <v>15</v>
      </c>
    </row>
    <row r="876" spans="1:17" x14ac:dyDescent="0.35">
      <c r="A876" s="12">
        <v>30</v>
      </c>
      <c r="B876" s="13"/>
      <c r="C876" s="13"/>
      <c r="D876" s="13"/>
      <c r="E876" s="13"/>
      <c r="F876" s="13"/>
      <c r="G876" s="13"/>
      <c r="H876" s="13"/>
      <c r="I876" s="13"/>
      <c r="J876" s="13">
        <v>1</v>
      </c>
      <c r="K876" s="13">
        <v>400</v>
      </c>
      <c r="L876" s="13">
        <v>450</v>
      </c>
      <c r="M876" s="13">
        <v>15</v>
      </c>
      <c r="N876" s="13">
        <v>1</v>
      </c>
      <c r="O876" s="13">
        <v>400</v>
      </c>
      <c r="P876" s="13">
        <v>450</v>
      </c>
      <c r="Q876" s="13">
        <v>15</v>
      </c>
    </row>
    <row r="877" spans="1:17" x14ac:dyDescent="0.35">
      <c r="A877" s="11" t="s">
        <v>3989</v>
      </c>
      <c r="B877" s="13">
        <v>1</v>
      </c>
      <c r="C877" s="13">
        <v>50000</v>
      </c>
      <c r="D877" s="13">
        <v>3</v>
      </c>
      <c r="E877" s="13">
        <v>1</v>
      </c>
      <c r="F877" s="13"/>
      <c r="G877" s="13"/>
      <c r="H877" s="13"/>
      <c r="I877" s="13"/>
      <c r="J877" s="13"/>
      <c r="K877" s="13"/>
      <c r="L877" s="13"/>
      <c r="M877" s="13"/>
      <c r="N877" s="13">
        <v>1</v>
      </c>
      <c r="O877" s="13">
        <v>50000</v>
      </c>
      <c r="P877" s="13">
        <v>3</v>
      </c>
      <c r="Q877" s="13">
        <v>1</v>
      </c>
    </row>
    <row r="878" spans="1:17" x14ac:dyDescent="0.35">
      <c r="A878" s="12">
        <v>3</v>
      </c>
      <c r="B878" s="13">
        <v>1</v>
      </c>
      <c r="C878" s="13">
        <v>50000</v>
      </c>
      <c r="D878" s="13">
        <v>3</v>
      </c>
      <c r="E878" s="13">
        <v>1</v>
      </c>
      <c r="F878" s="13"/>
      <c r="G878" s="13"/>
      <c r="H878" s="13"/>
      <c r="I878" s="13"/>
      <c r="J878" s="13"/>
      <c r="K878" s="13"/>
      <c r="L878" s="13"/>
      <c r="M878" s="13"/>
      <c r="N878" s="13">
        <v>1</v>
      </c>
      <c r="O878" s="13">
        <v>50000</v>
      </c>
      <c r="P878" s="13">
        <v>3</v>
      </c>
      <c r="Q878" s="13">
        <v>1</v>
      </c>
    </row>
    <row r="879" spans="1:17" x14ac:dyDescent="0.35">
      <c r="A879" s="11" t="s">
        <v>3663</v>
      </c>
      <c r="B879" s="13"/>
      <c r="C879" s="13"/>
      <c r="D879" s="13"/>
      <c r="E879" s="13"/>
      <c r="F879" s="13"/>
      <c r="G879" s="13"/>
      <c r="H879" s="13"/>
      <c r="I879" s="13"/>
      <c r="J879" s="13">
        <v>1</v>
      </c>
      <c r="K879" s="13">
        <v>1200</v>
      </c>
      <c r="L879" s="13">
        <v>1200</v>
      </c>
      <c r="M879" s="13">
        <v>38</v>
      </c>
      <c r="N879" s="13">
        <v>1</v>
      </c>
      <c r="O879" s="13">
        <v>1200</v>
      </c>
      <c r="P879" s="13">
        <v>1200</v>
      </c>
      <c r="Q879" s="13">
        <v>38</v>
      </c>
    </row>
    <row r="880" spans="1:17" x14ac:dyDescent="0.35">
      <c r="A880" s="12">
        <v>31.58</v>
      </c>
      <c r="B880" s="13"/>
      <c r="C880" s="13"/>
      <c r="D880" s="13"/>
      <c r="E880" s="13"/>
      <c r="F880" s="13"/>
      <c r="G880" s="13"/>
      <c r="H880" s="13"/>
      <c r="I880" s="13"/>
      <c r="J880" s="13">
        <v>1</v>
      </c>
      <c r="K880" s="13">
        <v>1200</v>
      </c>
      <c r="L880" s="13">
        <v>1200</v>
      </c>
      <c r="M880" s="13">
        <v>38</v>
      </c>
      <c r="N880" s="13">
        <v>1</v>
      </c>
      <c r="O880" s="13">
        <v>1200</v>
      </c>
      <c r="P880" s="13">
        <v>1200</v>
      </c>
      <c r="Q880" s="13">
        <v>38</v>
      </c>
    </row>
    <row r="881" spans="1:17" x14ac:dyDescent="0.35">
      <c r="A881" s="11" t="s">
        <v>3327</v>
      </c>
      <c r="B881" s="13"/>
      <c r="C881" s="13"/>
      <c r="D881" s="13"/>
      <c r="E881" s="13"/>
      <c r="F881" s="13"/>
      <c r="G881" s="13"/>
      <c r="H881" s="13"/>
      <c r="I881" s="13"/>
      <c r="J881" s="13">
        <v>1</v>
      </c>
      <c r="K881" s="13">
        <v>800</v>
      </c>
      <c r="L881" s="13">
        <v>810</v>
      </c>
      <c r="M881" s="13">
        <v>33</v>
      </c>
      <c r="N881" s="13">
        <v>1</v>
      </c>
      <c r="O881" s="13">
        <v>800</v>
      </c>
      <c r="P881" s="13">
        <v>810</v>
      </c>
      <c r="Q881" s="13">
        <v>33</v>
      </c>
    </row>
    <row r="882" spans="1:17" x14ac:dyDescent="0.35">
      <c r="A882" s="12">
        <v>24.55</v>
      </c>
      <c r="B882" s="13"/>
      <c r="C882" s="13"/>
      <c r="D882" s="13"/>
      <c r="E882" s="13"/>
      <c r="F882" s="13"/>
      <c r="G882" s="13"/>
      <c r="H882" s="13"/>
      <c r="I882" s="13"/>
      <c r="J882" s="13">
        <v>1</v>
      </c>
      <c r="K882" s="13">
        <v>800</v>
      </c>
      <c r="L882" s="13">
        <v>810</v>
      </c>
      <c r="M882" s="13">
        <v>33</v>
      </c>
      <c r="N882" s="13">
        <v>1</v>
      </c>
      <c r="O882" s="13">
        <v>800</v>
      </c>
      <c r="P882" s="13">
        <v>810</v>
      </c>
      <c r="Q882" s="13">
        <v>33</v>
      </c>
    </row>
    <row r="883" spans="1:17" x14ac:dyDescent="0.35">
      <c r="A883" s="11" t="s">
        <v>3709</v>
      </c>
      <c r="B883" s="13"/>
      <c r="C883" s="13"/>
      <c r="D883" s="13"/>
      <c r="E883" s="13"/>
      <c r="F883" s="13"/>
      <c r="G883" s="13"/>
      <c r="H883" s="13"/>
      <c r="I883" s="13"/>
      <c r="J883" s="13">
        <v>1</v>
      </c>
      <c r="K883" s="13">
        <v>7500</v>
      </c>
      <c r="L883" s="13">
        <v>11530</v>
      </c>
      <c r="M883" s="13">
        <v>104</v>
      </c>
      <c r="N883" s="13">
        <v>1</v>
      </c>
      <c r="O883" s="13">
        <v>7500</v>
      </c>
      <c r="P883" s="13">
        <v>11530</v>
      </c>
      <c r="Q883" s="13">
        <v>104</v>
      </c>
    </row>
    <row r="884" spans="1:17" x14ac:dyDescent="0.35">
      <c r="A884" s="12">
        <v>110.87</v>
      </c>
      <c r="B884" s="13"/>
      <c r="C884" s="13"/>
      <c r="D884" s="13"/>
      <c r="E884" s="13"/>
      <c r="F884" s="13"/>
      <c r="G884" s="13"/>
      <c r="H884" s="13"/>
      <c r="I884" s="13"/>
      <c r="J884" s="13">
        <v>1</v>
      </c>
      <c r="K884" s="13">
        <v>7500</v>
      </c>
      <c r="L884" s="13">
        <v>11530</v>
      </c>
      <c r="M884" s="13">
        <v>104</v>
      </c>
      <c r="N884" s="13">
        <v>1</v>
      </c>
      <c r="O884" s="13">
        <v>7500</v>
      </c>
      <c r="P884" s="13">
        <v>11530</v>
      </c>
      <c r="Q884" s="13">
        <v>104</v>
      </c>
    </row>
    <row r="885" spans="1:17" x14ac:dyDescent="0.35">
      <c r="A885" s="11" t="s">
        <v>3457</v>
      </c>
      <c r="B885" s="13"/>
      <c r="C885" s="13"/>
      <c r="D885" s="13"/>
      <c r="E885" s="13"/>
      <c r="F885" s="13"/>
      <c r="G885" s="13"/>
      <c r="H885" s="13"/>
      <c r="I885" s="13"/>
      <c r="J885" s="13">
        <v>1</v>
      </c>
      <c r="K885" s="13">
        <v>978</v>
      </c>
      <c r="L885" s="13">
        <v>1216</v>
      </c>
      <c r="M885" s="13">
        <v>27</v>
      </c>
      <c r="N885" s="13">
        <v>1</v>
      </c>
      <c r="O885" s="13">
        <v>978</v>
      </c>
      <c r="P885" s="13">
        <v>1216</v>
      </c>
      <c r="Q885" s="13">
        <v>27</v>
      </c>
    </row>
    <row r="886" spans="1:17" x14ac:dyDescent="0.35">
      <c r="A886" s="12">
        <v>45.04</v>
      </c>
      <c r="B886" s="13"/>
      <c r="C886" s="13"/>
      <c r="D886" s="13"/>
      <c r="E886" s="13"/>
      <c r="F886" s="13"/>
      <c r="G886" s="13"/>
      <c r="H886" s="13"/>
      <c r="I886" s="13"/>
      <c r="J886" s="13">
        <v>1</v>
      </c>
      <c r="K886" s="13">
        <v>978</v>
      </c>
      <c r="L886" s="13">
        <v>1216</v>
      </c>
      <c r="M886" s="13">
        <v>27</v>
      </c>
      <c r="N886" s="13">
        <v>1</v>
      </c>
      <c r="O886" s="13">
        <v>978</v>
      </c>
      <c r="P886" s="13">
        <v>1216</v>
      </c>
      <c r="Q886" s="13">
        <v>27</v>
      </c>
    </row>
    <row r="887" spans="1:17" x14ac:dyDescent="0.35">
      <c r="A887" s="11" t="s">
        <v>4105</v>
      </c>
      <c r="B887" s="13">
        <v>1</v>
      </c>
      <c r="C887" s="13">
        <v>500</v>
      </c>
      <c r="D887" s="13">
        <v>0</v>
      </c>
      <c r="E887" s="13">
        <v>0</v>
      </c>
      <c r="F887" s="13"/>
      <c r="G887" s="13"/>
      <c r="H887" s="13"/>
      <c r="I887" s="13"/>
      <c r="J887" s="13"/>
      <c r="K887" s="13"/>
      <c r="L887" s="13"/>
      <c r="M887" s="13"/>
      <c r="N887" s="13">
        <v>1</v>
      </c>
      <c r="O887" s="13">
        <v>500</v>
      </c>
      <c r="P887" s="13">
        <v>0</v>
      </c>
      <c r="Q887" s="13">
        <v>0</v>
      </c>
    </row>
    <row r="888" spans="1:17" x14ac:dyDescent="0.35">
      <c r="A888" s="12" t="s">
        <v>8382</v>
      </c>
      <c r="B888" s="13">
        <v>1</v>
      </c>
      <c r="C888" s="13">
        <v>500</v>
      </c>
      <c r="D888" s="13">
        <v>0</v>
      </c>
      <c r="E888" s="13">
        <v>0</v>
      </c>
      <c r="F888" s="13"/>
      <c r="G888" s="13"/>
      <c r="H888" s="13"/>
      <c r="I888" s="13"/>
      <c r="J888" s="13"/>
      <c r="K888" s="13"/>
      <c r="L888" s="13"/>
      <c r="M888" s="13"/>
      <c r="N888" s="13">
        <v>1</v>
      </c>
      <c r="O888" s="13">
        <v>500</v>
      </c>
      <c r="P888" s="13">
        <v>0</v>
      </c>
      <c r="Q888" s="13">
        <v>0</v>
      </c>
    </row>
    <row r="889" spans="1:17" x14ac:dyDescent="0.35">
      <c r="A889" s="11" t="s">
        <v>3690</v>
      </c>
      <c r="B889" s="13"/>
      <c r="C889" s="13"/>
      <c r="D889" s="13"/>
      <c r="E889" s="13"/>
      <c r="F889" s="13"/>
      <c r="G889" s="13"/>
      <c r="H889" s="13"/>
      <c r="I889" s="13"/>
      <c r="J889" s="13">
        <v>1</v>
      </c>
      <c r="K889" s="13">
        <v>333</v>
      </c>
      <c r="L889" s="13">
        <v>430</v>
      </c>
      <c r="M889" s="13">
        <v>14</v>
      </c>
      <c r="N889" s="13">
        <v>1</v>
      </c>
      <c r="O889" s="13">
        <v>333</v>
      </c>
      <c r="P889" s="13">
        <v>430</v>
      </c>
      <c r="Q889" s="13">
        <v>14</v>
      </c>
    </row>
    <row r="890" spans="1:17" x14ac:dyDescent="0.35">
      <c r="A890" s="12">
        <v>30.71</v>
      </c>
      <c r="B890" s="13"/>
      <c r="C890" s="13"/>
      <c r="D890" s="13"/>
      <c r="E890" s="13"/>
      <c r="F890" s="13"/>
      <c r="G890" s="13"/>
      <c r="H890" s="13"/>
      <c r="I890" s="13"/>
      <c r="J890" s="13">
        <v>1</v>
      </c>
      <c r="K890" s="13">
        <v>333</v>
      </c>
      <c r="L890" s="13">
        <v>430</v>
      </c>
      <c r="M890" s="13">
        <v>14</v>
      </c>
      <c r="N890" s="13">
        <v>1</v>
      </c>
      <c r="O890" s="13">
        <v>333</v>
      </c>
      <c r="P890" s="13">
        <v>430</v>
      </c>
      <c r="Q890" s="13">
        <v>14</v>
      </c>
    </row>
    <row r="891" spans="1:17" x14ac:dyDescent="0.35">
      <c r="A891" s="11" t="s">
        <v>3354</v>
      </c>
      <c r="B891" s="13"/>
      <c r="C891" s="13"/>
      <c r="D891" s="13"/>
      <c r="E891" s="13"/>
      <c r="F891" s="13"/>
      <c r="G891" s="13"/>
      <c r="H891" s="13"/>
      <c r="I891" s="13"/>
      <c r="J891" s="13">
        <v>1</v>
      </c>
      <c r="K891" s="13">
        <v>1750</v>
      </c>
      <c r="L891" s="13">
        <v>2210</v>
      </c>
      <c r="M891" s="13">
        <v>15</v>
      </c>
      <c r="N891" s="13">
        <v>1</v>
      </c>
      <c r="O891" s="13">
        <v>1750</v>
      </c>
      <c r="P891" s="13">
        <v>2210</v>
      </c>
      <c r="Q891" s="13">
        <v>15</v>
      </c>
    </row>
    <row r="892" spans="1:17" x14ac:dyDescent="0.35">
      <c r="A892" s="12">
        <v>147.33000000000001</v>
      </c>
      <c r="B892" s="13"/>
      <c r="C892" s="13"/>
      <c r="D892" s="13"/>
      <c r="E892" s="13"/>
      <c r="F892" s="13"/>
      <c r="G892" s="13"/>
      <c r="H892" s="13"/>
      <c r="I892" s="13"/>
      <c r="J892" s="13">
        <v>1</v>
      </c>
      <c r="K892" s="13">
        <v>1750</v>
      </c>
      <c r="L892" s="13">
        <v>2210</v>
      </c>
      <c r="M892" s="13">
        <v>15</v>
      </c>
      <c r="N892" s="13">
        <v>1</v>
      </c>
      <c r="O892" s="13">
        <v>1750</v>
      </c>
      <c r="P892" s="13">
        <v>2210</v>
      </c>
      <c r="Q892" s="13">
        <v>15</v>
      </c>
    </row>
    <row r="893" spans="1:17" x14ac:dyDescent="0.35">
      <c r="A893" s="11" t="s">
        <v>3486</v>
      </c>
      <c r="B893" s="13"/>
      <c r="C893" s="13"/>
      <c r="D893" s="13"/>
      <c r="E893" s="13"/>
      <c r="F893" s="13"/>
      <c r="G893" s="13"/>
      <c r="H893" s="13"/>
      <c r="I893" s="13"/>
      <c r="J893" s="13">
        <v>1</v>
      </c>
      <c r="K893" s="13">
        <v>2000</v>
      </c>
      <c r="L893" s="13">
        <v>2555</v>
      </c>
      <c r="M893" s="13">
        <v>66</v>
      </c>
      <c r="N893" s="13">
        <v>1</v>
      </c>
      <c r="O893" s="13">
        <v>2000</v>
      </c>
      <c r="P893" s="13">
        <v>2555</v>
      </c>
      <c r="Q893" s="13">
        <v>66</v>
      </c>
    </row>
    <row r="894" spans="1:17" x14ac:dyDescent="0.35">
      <c r="A894" s="12">
        <v>38.71</v>
      </c>
      <c r="B894" s="13"/>
      <c r="C894" s="13"/>
      <c r="D894" s="13"/>
      <c r="E894" s="13"/>
      <c r="F894" s="13"/>
      <c r="G894" s="13"/>
      <c r="H894" s="13"/>
      <c r="I894" s="13"/>
      <c r="J894" s="13">
        <v>1</v>
      </c>
      <c r="K894" s="13">
        <v>2000</v>
      </c>
      <c r="L894" s="13">
        <v>2555</v>
      </c>
      <c r="M894" s="13">
        <v>66</v>
      </c>
      <c r="N894" s="13">
        <v>1</v>
      </c>
      <c r="O894" s="13">
        <v>2000</v>
      </c>
      <c r="P894" s="13">
        <v>2555</v>
      </c>
      <c r="Q894" s="13">
        <v>66</v>
      </c>
    </row>
    <row r="895" spans="1:17" x14ac:dyDescent="0.35">
      <c r="A895" s="11" t="s">
        <v>3329</v>
      </c>
      <c r="B895" s="13"/>
      <c r="C895" s="13"/>
      <c r="D895" s="13"/>
      <c r="E895" s="13"/>
      <c r="F895" s="13"/>
      <c r="G895" s="13"/>
      <c r="H895" s="13"/>
      <c r="I895" s="13"/>
      <c r="J895" s="13">
        <v>1</v>
      </c>
      <c r="K895" s="13">
        <v>1000</v>
      </c>
      <c r="L895" s="13">
        <v>1168</v>
      </c>
      <c r="M895" s="13">
        <v>26</v>
      </c>
      <c r="N895" s="13">
        <v>1</v>
      </c>
      <c r="O895" s="13">
        <v>1000</v>
      </c>
      <c r="P895" s="13">
        <v>1168</v>
      </c>
      <c r="Q895" s="13">
        <v>26</v>
      </c>
    </row>
    <row r="896" spans="1:17" x14ac:dyDescent="0.35">
      <c r="A896" s="12">
        <v>44.92</v>
      </c>
      <c r="B896" s="13"/>
      <c r="C896" s="13"/>
      <c r="D896" s="13"/>
      <c r="E896" s="13"/>
      <c r="F896" s="13"/>
      <c r="G896" s="13"/>
      <c r="H896" s="13"/>
      <c r="I896" s="13"/>
      <c r="J896" s="13">
        <v>1</v>
      </c>
      <c r="K896" s="13">
        <v>1000</v>
      </c>
      <c r="L896" s="13">
        <v>1168</v>
      </c>
      <c r="M896" s="13">
        <v>26</v>
      </c>
      <c r="N896" s="13">
        <v>1</v>
      </c>
      <c r="O896" s="13">
        <v>1000</v>
      </c>
      <c r="P896" s="13">
        <v>1168</v>
      </c>
      <c r="Q896" s="13">
        <v>26</v>
      </c>
    </row>
    <row r="897" spans="1:17" x14ac:dyDescent="0.35">
      <c r="A897" s="11" t="s">
        <v>3411</v>
      </c>
      <c r="B897" s="13"/>
      <c r="C897" s="13"/>
      <c r="D897" s="13"/>
      <c r="E897" s="13"/>
      <c r="F897" s="13"/>
      <c r="G897" s="13"/>
      <c r="H897" s="13"/>
      <c r="I897" s="13"/>
      <c r="J897" s="13">
        <v>1</v>
      </c>
      <c r="K897" s="13">
        <v>3000</v>
      </c>
      <c r="L897" s="13">
        <v>3000</v>
      </c>
      <c r="M897" s="13">
        <v>26</v>
      </c>
      <c r="N897" s="13">
        <v>1</v>
      </c>
      <c r="O897" s="13">
        <v>3000</v>
      </c>
      <c r="P897" s="13">
        <v>3000</v>
      </c>
      <c r="Q897" s="13">
        <v>26</v>
      </c>
    </row>
    <row r="898" spans="1:17" x14ac:dyDescent="0.35">
      <c r="A898" s="12">
        <v>115.38</v>
      </c>
      <c r="B898" s="13"/>
      <c r="C898" s="13"/>
      <c r="D898" s="13"/>
      <c r="E898" s="13"/>
      <c r="F898" s="13"/>
      <c r="G898" s="13"/>
      <c r="H898" s="13"/>
      <c r="I898" s="13"/>
      <c r="J898" s="13">
        <v>1</v>
      </c>
      <c r="K898" s="13">
        <v>3000</v>
      </c>
      <c r="L898" s="13">
        <v>3000</v>
      </c>
      <c r="M898" s="13">
        <v>26</v>
      </c>
      <c r="N898" s="13">
        <v>1</v>
      </c>
      <c r="O898" s="13">
        <v>3000</v>
      </c>
      <c r="P898" s="13">
        <v>3000</v>
      </c>
      <c r="Q898" s="13">
        <v>26</v>
      </c>
    </row>
    <row r="899" spans="1:17" x14ac:dyDescent="0.35">
      <c r="A899" s="11" t="s">
        <v>2818</v>
      </c>
      <c r="B899" s="13"/>
      <c r="C899" s="13"/>
      <c r="D899" s="13"/>
      <c r="E899" s="13"/>
      <c r="F899" s="13"/>
      <c r="G899" s="13"/>
      <c r="H899" s="13"/>
      <c r="I899" s="13"/>
      <c r="J899" s="13">
        <v>1</v>
      </c>
      <c r="K899" s="13">
        <v>10000</v>
      </c>
      <c r="L899" s="13">
        <v>10603</v>
      </c>
      <c r="M899" s="13">
        <v>102</v>
      </c>
      <c r="N899" s="13">
        <v>1</v>
      </c>
      <c r="O899" s="13">
        <v>10000</v>
      </c>
      <c r="P899" s="13">
        <v>10603</v>
      </c>
      <c r="Q899" s="13">
        <v>102</v>
      </c>
    </row>
    <row r="900" spans="1:17" x14ac:dyDescent="0.35">
      <c r="A900" s="12">
        <v>103.95</v>
      </c>
      <c r="B900" s="13"/>
      <c r="C900" s="13"/>
      <c r="D900" s="13"/>
      <c r="E900" s="13"/>
      <c r="F900" s="13"/>
      <c r="G900" s="13"/>
      <c r="H900" s="13"/>
      <c r="I900" s="13"/>
      <c r="J900" s="13">
        <v>1</v>
      </c>
      <c r="K900" s="13">
        <v>10000</v>
      </c>
      <c r="L900" s="13">
        <v>10603</v>
      </c>
      <c r="M900" s="13">
        <v>102</v>
      </c>
      <c r="N900" s="13">
        <v>1</v>
      </c>
      <c r="O900" s="13">
        <v>10000</v>
      </c>
      <c r="P900" s="13">
        <v>10603</v>
      </c>
      <c r="Q900" s="13">
        <v>102</v>
      </c>
    </row>
    <row r="901" spans="1:17" x14ac:dyDescent="0.35">
      <c r="A901" s="11" t="s">
        <v>3909</v>
      </c>
      <c r="B901" s="13">
        <v>1</v>
      </c>
      <c r="C901" s="13">
        <v>15000</v>
      </c>
      <c r="D901" s="13">
        <v>1</v>
      </c>
      <c r="E901" s="13">
        <v>1</v>
      </c>
      <c r="F901" s="13"/>
      <c r="G901" s="13"/>
      <c r="H901" s="13"/>
      <c r="I901" s="13"/>
      <c r="J901" s="13"/>
      <c r="K901" s="13"/>
      <c r="L901" s="13"/>
      <c r="M901" s="13"/>
      <c r="N901" s="13">
        <v>1</v>
      </c>
      <c r="O901" s="13">
        <v>15000</v>
      </c>
      <c r="P901" s="13">
        <v>1</v>
      </c>
      <c r="Q901" s="13">
        <v>1</v>
      </c>
    </row>
    <row r="902" spans="1:17" x14ac:dyDescent="0.35">
      <c r="A902" s="12">
        <v>1</v>
      </c>
      <c r="B902" s="13">
        <v>1</v>
      </c>
      <c r="C902" s="13">
        <v>15000</v>
      </c>
      <c r="D902" s="13">
        <v>1</v>
      </c>
      <c r="E902" s="13">
        <v>1</v>
      </c>
      <c r="F902" s="13"/>
      <c r="G902" s="13"/>
      <c r="H902" s="13"/>
      <c r="I902" s="13"/>
      <c r="J902" s="13"/>
      <c r="K902" s="13"/>
      <c r="L902" s="13"/>
      <c r="M902" s="13"/>
      <c r="N902" s="13">
        <v>1</v>
      </c>
      <c r="O902" s="13">
        <v>15000</v>
      </c>
      <c r="P902" s="13">
        <v>1</v>
      </c>
      <c r="Q902" s="13">
        <v>1</v>
      </c>
    </row>
    <row r="903" spans="1:17" x14ac:dyDescent="0.35">
      <c r="A903" s="11" t="s">
        <v>3924</v>
      </c>
      <c r="B903" s="13">
        <v>1</v>
      </c>
      <c r="C903" s="13">
        <v>2500</v>
      </c>
      <c r="D903" s="13">
        <v>25</v>
      </c>
      <c r="E903" s="13">
        <v>2</v>
      </c>
      <c r="F903" s="13"/>
      <c r="G903" s="13"/>
      <c r="H903" s="13"/>
      <c r="I903" s="13"/>
      <c r="J903" s="13"/>
      <c r="K903" s="13"/>
      <c r="L903" s="13"/>
      <c r="M903" s="13"/>
      <c r="N903" s="13">
        <v>1</v>
      </c>
      <c r="O903" s="13">
        <v>2500</v>
      </c>
      <c r="P903" s="13">
        <v>25</v>
      </c>
      <c r="Q903" s="13">
        <v>2</v>
      </c>
    </row>
    <row r="904" spans="1:17" x14ac:dyDescent="0.35">
      <c r="A904" s="12">
        <v>12.5</v>
      </c>
      <c r="B904" s="13">
        <v>1</v>
      </c>
      <c r="C904" s="13">
        <v>2500</v>
      </c>
      <c r="D904" s="13">
        <v>25</v>
      </c>
      <c r="E904" s="13">
        <v>2</v>
      </c>
      <c r="F904" s="13"/>
      <c r="G904" s="13"/>
      <c r="H904" s="13"/>
      <c r="I904" s="13"/>
      <c r="J904" s="13"/>
      <c r="K904" s="13"/>
      <c r="L904" s="13"/>
      <c r="M904" s="13"/>
      <c r="N904" s="13">
        <v>1</v>
      </c>
      <c r="O904" s="13">
        <v>2500</v>
      </c>
      <c r="P904" s="13">
        <v>25</v>
      </c>
      <c r="Q904" s="13">
        <v>2</v>
      </c>
    </row>
    <row r="905" spans="1:17" x14ac:dyDescent="0.35">
      <c r="A905" s="11" t="s">
        <v>2861</v>
      </c>
      <c r="B905" s="13">
        <v>1</v>
      </c>
      <c r="C905" s="13">
        <v>250</v>
      </c>
      <c r="D905" s="13">
        <v>80</v>
      </c>
      <c r="E905" s="13">
        <v>3</v>
      </c>
      <c r="F905" s="13"/>
      <c r="G905" s="13"/>
      <c r="H905" s="13"/>
      <c r="I905" s="13"/>
      <c r="J905" s="13"/>
      <c r="K905" s="13"/>
      <c r="L905" s="13"/>
      <c r="M905" s="13"/>
      <c r="N905" s="13">
        <v>1</v>
      </c>
      <c r="O905" s="13">
        <v>250</v>
      </c>
      <c r="P905" s="13">
        <v>80</v>
      </c>
      <c r="Q905" s="13">
        <v>3</v>
      </c>
    </row>
    <row r="906" spans="1:17" x14ac:dyDescent="0.35">
      <c r="A906" s="12">
        <v>26.67</v>
      </c>
      <c r="B906" s="13">
        <v>1</v>
      </c>
      <c r="C906" s="13">
        <v>250</v>
      </c>
      <c r="D906" s="13">
        <v>80</v>
      </c>
      <c r="E906" s="13">
        <v>3</v>
      </c>
      <c r="F906" s="13"/>
      <c r="G906" s="13"/>
      <c r="H906" s="13"/>
      <c r="I906" s="13"/>
      <c r="J906" s="13"/>
      <c r="K906" s="13"/>
      <c r="L906" s="13"/>
      <c r="M906" s="13"/>
      <c r="N906" s="13">
        <v>1</v>
      </c>
      <c r="O906" s="13">
        <v>250</v>
      </c>
      <c r="P906" s="13">
        <v>80</v>
      </c>
      <c r="Q906" s="13">
        <v>3</v>
      </c>
    </row>
    <row r="907" spans="1:17" x14ac:dyDescent="0.35">
      <c r="A907" s="11" t="s">
        <v>4071</v>
      </c>
      <c r="B907" s="13">
        <v>1</v>
      </c>
      <c r="C907" s="13">
        <v>2000</v>
      </c>
      <c r="D907" s="13">
        <v>576</v>
      </c>
      <c r="E907" s="13">
        <v>13</v>
      </c>
      <c r="F907" s="13"/>
      <c r="G907" s="13"/>
      <c r="H907" s="13"/>
      <c r="I907" s="13"/>
      <c r="J907" s="13"/>
      <c r="K907" s="13"/>
      <c r="L907" s="13"/>
      <c r="M907" s="13"/>
      <c r="N907" s="13">
        <v>1</v>
      </c>
      <c r="O907" s="13">
        <v>2000</v>
      </c>
      <c r="P907" s="13">
        <v>576</v>
      </c>
      <c r="Q907" s="13">
        <v>13</v>
      </c>
    </row>
    <row r="908" spans="1:17" x14ac:dyDescent="0.35">
      <c r="A908" s="12">
        <v>44.31</v>
      </c>
      <c r="B908" s="13">
        <v>1</v>
      </c>
      <c r="C908" s="13">
        <v>2000</v>
      </c>
      <c r="D908" s="13">
        <v>576</v>
      </c>
      <c r="E908" s="13">
        <v>13</v>
      </c>
      <c r="F908" s="13"/>
      <c r="G908" s="13"/>
      <c r="H908" s="13"/>
      <c r="I908" s="13"/>
      <c r="J908" s="13"/>
      <c r="K908" s="13"/>
      <c r="L908" s="13"/>
      <c r="M908" s="13"/>
      <c r="N908" s="13">
        <v>1</v>
      </c>
      <c r="O908" s="13">
        <v>2000</v>
      </c>
      <c r="P908" s="13">
        <v>576</v>
      </c>
      <c r="Q908" s="13">
        <v>13</v>
      </c>
    </row>
    <row r="909" spans="1:17" x14ac:dyDescent="0.35">
      <c r="A909" s="11" t="s">
        <v>4007</v>
      </c>
      <c r="B909" s="13">
        <v>1</v>
      </c>
      <c r="C909" s="13">
        <v>250</v>
      </c>
      <c r="D909" s="13">
        <v>19</v>
      </c>
      <c r="E909" s="13">
        <v>4</v>
      </c>
      <c r="F909" s="13"/>
      <c r="G909" s="13"/>
      <c r="H909" s="13"/>
      <c r="I909" s="13"/>
      <c r="J909" s="13"/>
      <c r="K909" s="13"/>
      <c r="L909" s="13"/>
      <c r="M909" s="13"/>
      <c r="N909" s="13">
        <v>1</v>
      </c>
      <c r="O909" s="13">
        <v>250</v>
      </c>
      <c r="P909" s="13">
        <v>19</v>
      </c>
      <c r="Q909" s="13">
        <v>4</v>
      </c>
    </row>
    <row r="910" spans="1:17" x14ac:dyDescent="0.35">
      <c r="A910" s="12">
        <v>4.75</v>
      </c>
      <c r="B910" s="13">
        <v>1</v>
      </c>
      <c r="C910" s="13">
        <v>250</v>
      </c>
      <c r="D910" s="13">
        <v>19</v>
      </c>
      <c r="E910" s="13">
        <v>4</v>
      </c>
      <c r="F910" s="13"/>
      <c r="G910" s="13"/>
      <c r="H910" s="13"/>
      <c r="I910" s="13"/>
      <c r="J910" s="13"/>
      <c r="K910" s="13"/>
      <c r="L910" s="13"/>
      <c r="M910" s="13"/>
      <c r="N910" s="13">
        <v>1</v>
      </c>
      <c r="O910" s="13">
        <v>250</v>
      </c>
      <c r="P910" s="13">
        <v>19</v>
      </c>
      <c r="Q910" s="13">
        <v>4</v>
      </c>
    </row>
    <row r="911" spans="1:17" x14ac:dyDescent="0.35">
      <c r="A911" s="11" t="s">
        <v>2844</v>
      </c>
      <c r="B911" s="13">
        <v>1</v>
      </c>
      <c r="C911" s="13">
        <v>550</v>
      </c>
      <c r="D911" s="13">
        <v>30</v>
      </c>
      <c r="E911" s="13">
        <v>1</v>
      </c>
      <c r="F911" s="13"/>
      <c r="G911" s="13"/>
      <c r="H911" s="13"/>
      <c r="I911" s="13"/>
      <c r="J911" s="13"/>
      <c r="K911" s="13"/>
      <c r="L911" s="13"/>
      <c r="M911" s="13"/>
      <c r="N911" s="13">
        <v>1</v>
      </c>
      <c r="O911" s="13">
        <v>550</v>
      </c>
      <c r="P911" s="13">
        <v>30</v>
      </c>
      <c r="Q911" s="13">
        <v>1</v>
      </c>
    </row>
    <row r="912" spans="1:17" x14ac:dyDescent="0.35">
      <c r="A912" s="12">
        <v>30</v>
      </c>
      <c r="B912" s="13">
        <v>1</v>
      </c>
      <c r="C912" s="13">
        <v>550</v>
      </c>
      <c r="D912" s="13">
        <v>30</v>
      </c>
      <c r="E912" s="13">
        <v>1</v>
      </c>
      <c r="F912" s="13"/>
      <c r="G912" s="13"/>
      <c r="H912" s="13"/>
      <c r="I912" s="13"/>
      <c r="J912" s="13"/>
      <c r="K912" s="13"/>
      <c r="L912" s="13"/>
      <c r="M912" s="13"/>
      <c r="N912" s="13">
        <v>1</v>
      </c>
      <c r="O912" s="13">
        <v>550</v>
      </c>
      <c r="P912" s="13">
        <v>30</v>
      </c>
      <c r="Q912" s="13">
        <v>1</v>
      </c>
    </row>
    <row r="913" spans="1:17" x14ac:dyDescent="0.35">
      <c r="A913" s="11" t="s">
        <v>3149</v>
      </c>
      <c r="B913" s="13"/>
      <c r="C913" s="13"/>
      <c r="D913" s="13"/>
      <c r="E913" s="13"/>
      <c r="F913" s="13"/>
      <c r="G913" s="13"/>
      <c r="H913" s="13"/>
      <c r="I913" s="13"/>
      <c r="J913" s="13">
        <v>1</v>
      </c>
      <c r="K913" s="13">
        <v>1250</v>
      </c>
      <c r="L913" s="13">
        <v>1300</v>
      </c>
      <c r="M913" s="13">
        <v>25</v>
      </c>
      <c r="N913" s="13">
        <v>1</v>
      </c>
      <c r="O913" s="13">
        <v>1250</v>
      </c>
      <c r="P913" s="13">
        <v>1300</v>
      </c>
      <c r="Q913" s="13">
        <v>25</v>
      </c>
    </row>
    <row r="914" spans="1:17" x14ac:dyDescent="0.35">
      <c r="A914" s="12">
        <v>52</v>
      </c>
      <c r="B914" s="13"/>
      <c r="C914" s="13"/>
      <c r="D914" s="13"/>
      <c r="E914" s="13"/>
      <c r="F914" s="13"/>
      <c r="G914" s="13"/>
      <c r="H914" s="13"/>
      <c r="I914" s="13"/>
      <c r="J914" s="13">
        <v>1</v>
      </c>
      <c r="K914" s="13">
        <v>1250</v>
      </c>
      <c r="L914" s="13">
        <v>1300</v>
      </c>
      <c r="M914" s="13">
        <v>25</v>
      </c>
      <c r="N914" s="13">
        <v>1</v>
      </c>
      <c r="O914" s="13">
        <v>1250</v>
      </c>
      <c r="P914" s="13">
        <v>1300</v>
      </c>
      <c r="Q914" s="13">
        <v>25</v>
      </c>
    </row>
    <row r="915" spans="1:17" x14ac:dyDescent="0.35">
      <c r="A915" s="11" t="s">
        <v>3264</v>
      </c>
      <c r="B915" s="13"/>
      <c r="C915" s="13"/>
      <c r="D915" s="13"/>
      <c r="E915" s="13"/>
      <c r="F915" s="13"/>
      <c r="G915" s="13"/>
      <c r="H915" s="13"/>
      <c r="I915" s="13"/>
      <c r="J915" s="13">
        <v>1</v>
      </c>
      <c r="K915" s="13">
        <v>2500</v>
      </c>
      <c r="L915" s="13">
        <v>2575</v>
      </c>
      <c r="M915" s="13">
        <v>49</v>
      </c>
      <c r="N915" s="13">
        <v>1</v>
      </c>
      <c r="O915" s="13">
        <v>2500</v>
      </c>
      <c r="P915" s="13">
        <v>2575</v>
      </c>
      <c r="Q915" s="13">
        <v>49</v>
      </c>
    </row>
    <row r="916" spans="1:17" x14ac:dyDescent="0.35">
      <c r="A916" s="12">
        <v>52.55</v>
      </c>
      <c r="B916" s="13"/>
      <c r="C916" s="13"/>
      <c r="D916" s="13"/>
      <c r="E916" s="13"/>
      <c r="F916" s="13"/>
      <c r="G916" s="13"/>
      <c r="H916" s="13"/>
      <c r="I916" s="13"/>
      <c r="J916" s="13">
        <v>1</v>
      </c>
      <c r="K916" s="13">
        <v>2500</v>
      </c>
      <c r="L916" s="13">
        <v>2575</v>
      </c>
      <c r="M916" s="13">
        <v>49</v>
      </c>
      <c r="N916" s="13">
        <v>1</v>
      </c>
      <c r="O916" s="13">
        <v>2500</v>
      </c>
      <c r="P916" s="13">
        <v>2575</v>
      </c>
      <c r="Q916" s="13">
        <v>49</v>
      </c>
    </row>
    <row r="917" spans="1:17" x14ac:dyDescent="0.35">
      <c r="A917" s="11" t="s">
        <v>3260</v>
      </c>
      <c r="B917" s="13"/>
      <c r="C917" s="13"/>
      <c r="D917" s="13"/>
      <c r="E917" s="13"/>
      <c r="F917" s="13"/>
      <c r="G917" s="13"/>
      <c r="H917" s="13"/>
      <c r="I917" s="13"/>
      <c r="J917" s="13">
        <v>1</v>
      </c>
      <c r="K917" s="13">
        <v>5000</v>
      </c>
      <c r="L917" s="13">
        <v>5462</v>
      </c>
      <c r="M917" s="13">
        <v>73</v>
      </c>
      <c r="N917" s="13">
        <v>1</v>
      </c>
      <c r="O917" s="13">
        <v>5000</v>
      </c>
      <c r="P917" s="13">
        <v>5462</v>
      </c>
      <c r="Q917" s="13">
        <v>73</v>
      </c>
    </row>
    <row r="918" spans="1:17" x14ac:dyDescent="0.35">
      <c r="A918" s="12">
        <v>74.819999999999993</v>
      </c>
      <c r="B918" s="13"/>
      <c r="C918" s="13"/>
      <c r="D918" s="13"/>
      <c r="E918" s="13"/>
      <c r="F918" s="13"/>
      <c r="G918" s="13"/>
      <c r="H918" s="13"/>
      <c r="I918" s="13"/>
      <c r="J918" s="13">
        <v>1</v>
      </c>
      <c r="K918" s="13">
        <v>5000</v>
      </c>
      <c r="L918" s="13">
        <v>5462</v>
      </c>
      <c r="M918" s="13">
        <v>73</v>
      </c>
      <c r="N918" s="13">
        <v>1</v>
      </c>
      <c r="O918" s="13">
        <v>5000</v>
      </c>
      <c r="P918" s="13">
        <v>5462</v>
      </c>
      <c r="Q918" s="13">
        <v>73</v>
      </c>
    </row>
    <row r="919" spans="1:17" x14ac:dyDescent="0.35">
      <c r="A919" s="11" t="s">
        <v>3608</v>
      </c>
      <c r="B919" s="13"/>
      <c r="C919" s="13"/>
      <c r="D919" s="13"/>
      <c r="E919" s="13"/>
      <c r="F919" s="13"/>
      <c r="G919" s="13"/>
      <c r="H919" s="13"/>
      <c r="I919" s="13"/>
      <c r="J919" s="13">
        <v>1</v>
      </c>
      <c r="K919" s="13">
        <v>1960</v>
      </c>
      <c r="L919" s="13">
        <v>3005</v>
      </c>
      <c r="M919" s="13">
        <v>21</v>
      </c>
      <c r="N919" s="13">
        <v>1</v>
      </c>
      <c r="O919" s="13">
        <v>1960</v>
      </c>
      <c r="P919" s="13">
        <v>3005</v>
      </c>
      <c r="Q919" s="13">
        <v>21</v>
      </c>
    </row>
    <row r="920" spans="1:17" x14ac:dyDescent="0.35">
      <c r="A920" s="12">
        <v>143.1</v>
      </c>
      <c r="B920" s="13"/>
      <c r="C920" s="13"/>
      <c r="D920" s="13"/>
      <c r="E920" s="13"/>
      <c r="F920" s="13"/>
      <c r="G920" s="13"/>
      <c r="H920" s="13"/>
      <c r="I920" s="13"/>
      <c r="J920" s="13">
        <v>1</v>
      </c>
      <c r="K920" s="13">
        <v>1960</v>
      </c>
      <c r="L920" s="13">
        <v>3005</v>
      </c>
      <c r="M920" s="13">
        <v>21</v>
      </c>
      <c r="N920" s="13">
        <v>1</v>
      </c>
      <c r="O920" s="13">
        <v>1960</v>
      </c>
      <c r="P920" s="13">
        <v>3005</v>
      </c>
      <c r="Q920" s="13">
        <v>21</v>
      </c>
    </row>
    <row r="921" spans="1:17" x14ac:dyDescent="0.35">
      <c r="A921" s="11" t="s">
        <v>3281</v>
      </c>
      <c r="B921" s="13"/>
      <c r="C921" s="13"/>
      <c r="D921" s="13"/>
      <c r="E921" s="13"/>
      <c r="F921" s="13"/>
      <c r="G921" s="13"/>
      <c r="H921" s="13"/>
      <c r="I921" s="13"/>
      <c r="J921" s="13">
        <v>1</v>
      </c>
      <c r="K921" s="13">
        <v>5000</v>
      </c>
      <c r="L921" s="13">
        <v>6080</v>
      </c>
      <c r="M921" s="13">
        <v>47</v>
      </c>
      <c r="N921" s="13">
        <v>1</v>
      </c>
      <c r="O921" s="13">
        <v>5000</v>
      </c>
      <c r="P921" s="13">
        <v>6080</v>
      </c>
      <c r="Q921" s="13">
        <v>47</v>
      </c>
    </row>
    <row r="922" spans="1:17" x14ac:dyDescent="0.35">
      <c r="A922" s="12">
        <v>129.36000000000001</v>
      </c>
      <c r="B922" s="13"/>
      <c r="C922" s="13"/>
      <c r="D922" s="13"/>
      <c r="E922" s="13"/>
      <c r="F922" s="13"/>
      <c r="G922" s="13"/>
      <c r="H922" s="13"/>
      <c r="I922" s="13"/>
      <c r="J922" s="13">
        <v>1</v>
      </c>
      <c r="K922" s="13">
        <v>5000</v>
      </c>
      <c r="L922" s="13">
        <v>6080</v>
      </c>
      <c r="M922" s="13">
        <v>47</v>
      </c>
      <c r="N922" s="13">
        <v>1</v>
      </c>
      <c r="O922" s="13">
        <v>5000</v>
      </c>
      <c r="P922" s="13">
        <v>6080</v>
      </c>
      <c r="Q922" s="13">
        <v>47</v>
      </c>
    </row>
    <row r="923" spans="1:17" x14ac:dyDescent="0.35">
      <c r="A923" s="11" t="s">
        <v>3209</v>
      </c>
      <c r="B923" s="13"/>
      <c r="C923" s="13"/>
      <c r="D923" s="13"/>
      <c r="E923" s="13"/>
      <c r="F923" s="13"/>
      <c r="G923" s="13"/>
      <c r="H923" s="13"/>
      <c r="I923" s="13"/>
      <c r="J923" s="13">
        <v>1</v>
      </c>
      <c r="K923" s="13">
        <v>9500</v>
      </c>
      <c r="L923" s="13">
        <v>11335.7</v>
      </c>
      <c r="M923" s="13">
        <v>226</v>
      </c>
      <c r="N923" s="13">
        <v>1</v>
      </c>
      <c r="O923" s="13">
        <v>9500</v>
      </c>
      <c r="P923" s="13">
        <v>11335.7</v>
      </c>
      <c r="Q923" s="13">
        <v>226</v>
      </c>
    </row>
    <row r="924" spans="1:17" x14ac:dyDescent="0.35">
      <c r="A924" s="12">
        <v>50.16</v>
      </c>
      <c r="B924" s="13"/>
      <c r="C924" s="13"/>
      <c r="D924" s="13"/>
      <c r="E924" s="13"/>
      <c r="F924" s="13"/>
      <c r="G924" s="13"/>
      <c r="H924" s="13"/>
      <c r="I924" s="13"/>
      <c r="J924" s="13">
        <v>1</v>
      </c>
      <c r="K924" s="13">
        <v>9500</v>
      </c>
      <c r="L924" s="13">
        <v>11335.7</v>
      </c>
      <c r="M924" s="13">
        <v>226</v>
      </c>
      <c r="N924" s="13">
        <v>1</v>
      </c>
      <c r="O924" s="13">
        <v>9500</v>
      </c>
      <c r="P924" s="13">
        <v>11335.7</v>
      </c>
      <c r="Q924" s="13">
        <v>226</v>
      </c>
    </row>
    <row r="925" spans="1:17" x14ac:dyDescent="0.35">
      <c r="A925" s="11" t="s">
        <v>3340</v>
      </c>
      <c r="B925" s="13"/>
      <c r="C925" s="13"/>
      <c r="D925" s="13"/>
      <c r="E925" s="13"/>
      <c r="F925" s="13"/>
      <c r="G925" s="13"/>
      <c r="H925" s="13"/>
      <c r="I925" s="13"/>
      <c r="J925" s="13">
        <v>1</v>
      </c>
      <c r="K925" s="13">
        <v>3000</v>
      </c>
      <c r="L925" s="13">
        <v>4145</v>
      </c>
      <c r="M925" s="13">
        <v>38</v>
      </c>
      <c r="N925" s="13">
        <v>1</v>
      </c>
      <c r="O925" s="13">
        <v>3000</v>
      </c>
      <c r="P925" s="13">
        <v>4145</v>
      </c>
      <c r="Q925" s="13">
        <v>38</v>
      </c>
    </row>
    <row r="926" spans="1:17" x14ac:dyDescent="0.35">
      <c r="A926" s="12">
        <v>109.08</v>
      </c>
      <c r="B926" s="13"/>
      <c r="C926" s="13"/>
      <c r="D926" s="13"/>
      <c r="E926" s="13"/>
      <c r="F926" s="13"/>
      <c r="G926" s="13"/>
      <c r="H926" s="13"/>
      <c r="I926" s="13"/>
      <c r="J926" s="13">
        <v>1</v>
      </c>
      <c r="K926" s="13">
        <v>3000</v>
      </c>
      <c r="L926" s="13">
        <v>4145</v>
      </c>
      <c r="M926" s="13">
        <v>38</v>
      </c>
      <c r="N926" s="13">
        <v>1</v>
      </c>
      <c r="O926" s="13">
        <v>3000</v>
      </c>
      <c r="P926" s="13">
        <v>4145</v>
      </c>
      <c r="Q926" s="13">
        <v>38</v>
      </c>
    </row>
    <row r="927" spans="1:17" x14ac:dyDescent="0.35">
      <c r="A927" s="11" t="s">
        <v>3472</v>
      </c>
      <c r="B927" s="13"/>
      <c r="C927" s="13"/>
      <c r="D927" s="13"/>
      <c r="E927" s="13"/>
      <c r="F927" s="13"/>
      <c r="G927" s="13"/>
      <c r="H927" s="13"/>
      <c r="I927" s="13"/>
      <c r="J927" s="13">
        <v>1</v>
      </c>
      <c r="K927" s="13">
        <v>4900</v>
      </c>
      <c r="L927" s="13">
        <v>4900</v>
      </c>
      <c r="M927" s="13">
        <v>33</v>
      </c>
      <c r="N927" s="13">
        <v>1</v>
      </c>
      <c r="O927" s="13">
        <v>4900</v>
      </c>
      <c r="P927" s="13">
        <v>4900</v>
      </c>
      <c r="Q927" s="13">
        <v>33</v>
      </c>
    </row>
    <row r="928" spans="1:17" x14ac:dyDescent="0.35">
      <c r="A928" s="12">
        <v>148.47999999999999</v>
      </c>
      <c r="B928" s="13"/>
      <c r="C928" s="13"/>
      <c r="D928" s="13"/>
      <c r="E928" s="13"/>
      <c r="F928" s="13"/>
      <c r="G928" s="13"/>
      <c r="H928" s="13"/>
      <c r="I928" s="13"/>
      <c r="J928" s="13">
        <v>1</v>
      </c>
      <c r="K928" s="13">
        <v>4900</v>
      </c>
      <c r="L928" s="13">
        <v>4900</v>
      </c>
      <c r="M928" s="13">
        <v>33</v>
      </c>
      <c r="N928" s="13">
        <v>1</v>
      </c>
      <c r="O928" s="13">
        <v>4900</v>
      </c>
      <c r="P928" s="13">
        <v>4900</v>
      </c>
      <c r="Q928" s="13">
        <v>33</v>
      </c>
    </row>
    <row r="929" spans="1:17" x14ac:dyDescent="0.35">
      <c r="A929" s="11" t="s">
        <v>3437</v>
      </c>
      <c r="B929" s="13"/>
      <c r="C929" s="13"/>
      <c r="D929" s="13"/>
      <c r="E929" s="13"/>
      <c r="F929" s="13"/>
      <c r="G929" s="13"/>
      <c r="H929" s="13"/>
      <c r="I929" s="13"/>
      <c r="J929" s="13">
        <v>1</v>
      </c>
      <c r="K929" s="13">
        <v>2500</v>
      </c>
      <c r="L929" s="13">
        <v>2605</v>
      </c>
      <c r="M929" s="13">
        <v>14</v>
      </c>
      <c r="N929" s="13">
        <v>1</v>
      </c>
      <c r="O929" s="13">
        <v>2500</v>
      </c>
      <c r="P929" s="13">
        <v>2605</v>
      </c>
      <c r="Q929" s="13">
        <v>14</v>
      </c>
    </row>
    <row r="930" spans="1:17" x14ac:dyDescent="0.35">
      <c r="A930" s="12">
        <v>186.07</v>
      </c>
      <c r="B930" s="13"/>
      <c r="C930" s="13"/>
      <c r="D930" s="13"/>
      <c r="E930" s="13"/>
      <c r="F930" s="13"/>
      <c r="G930" s="13"/>
      <c r="H930" s="13"/>
      <c r="I930" s="13"/>
      <c r="J930" s="13">
        <v>1</v>
      </c>
      <c r="K930" s="13">
        <v>2500</v>
      </c>
      <c r="L930" s="13">
        <v>2605</v>
      </c>
      <c r="M930" s="13">
        <v>14</v>
      </c>
      <c r="N930" s="13">
        <v>1</v>
      </c>
      <c r="O930" s="13">
        <v>2500</v>
      </c>
      <c r="P930" s="13">
        <v>2605</v>
      </c>
      <c r="Q930" s="13">
        <v>14</v>
      </c>
    </row>
    <row r="931" spans="1:17" x14ac:dyDescent="0.35">
      <c r="A931" s="11" t="s">
        <v>3900</v>
      </c>
      <c r="B931" s="13">
        <v>1</v>
      </c>
      <c r="C931" s="13">
        <v>1500</v>
      </c>
      <c r="D931" s="13">
        <v>0</v>
      </c>
      <c r="E931" s="13">
        <v>0</v>
      </c>
      <c r="F931" s="13"/>
      <c r="G931" s="13"/>
      <c r="H931" s="13"/>
      <c r="I931" s="13"/>
      <c r="J931" s="13"/>
      <c r="K931" s="13"/>
      <c r="L931" s="13"/>
      <c r="M931" s="13"/>
      <c r="N931" s="13">
        <v>1</v>
      </c>
      <c r="O931" s="13">
        <v>1500</v>
      </c>
      <c r="P931" s="13">
        <v>0</v>
      </c>
      <c r="Q931" s="13">
        <v>0</v>
      </c>
    </row>
    <row r="932" spans="1:17" x14ac:dyDescent="0.35">
      <c r="A932" s="12" t="s">
        <v>8382</v>
      </c>
      <c r="B932" s="13">
        <v>1</v>
      </c>
      <c r="C932" s="13">
        <v>1500</v>
      </c>
      <c r="D932" s="13">
        <v>0</v>
      </c>
      <c r="E932" s="13">
        <v>0</v>
      </c>
      <c r="F932" s="13"/>
      <c r="G932" s="13"/>
      <c r="H932" s="13"/>
      <c r="I932" s="13"/>
      <c r="J932" s="13"/>
      <c r="K932" s="13"/>
      <c r="L932" s="13"/>
      <c r="M932" s="13"/>
      <c r="N932" s="13">
        <v>1</v>
      </c>
      <c r="O932" s="13">
        <v>1500</v>
      </c>
      <c r="P932" s="13">
        <v>0</v>
      </c>
      <c r="Q932" s="13">
        <v>0</v>
      </c>
    </row>
    <row r="933" spans="1:17" x14ac:dyDescent="0.35">
      <c r="A933" s="11" t="s">
        <v>3668</v>
      </c>
      <c r="B933" s="13"/>
      <c r="C933" s="13"/>
      <c r="D933" s="13"/>
      <c r="E933" s="13"/>
      <c r="F933" s="13"/>
      <c r="G933" s="13"/>
      <c r="H933" s="13"/>
      <c r="I933" s="13"/>
      <c r="J933" s="13">
        <v>1</v>
      </c>
      <c r="K933" s="13">
        <v>3500</v>
      </c>
      <c r="L933" s="13">
        <v>3530</v>
      </c>
      <c r="M933" s="13">
        <v>40</v>
      </c>
      <c r="N933" s="13">
        <v>1</v>
      </c>
      <c r="O933" s="13">
        <v>3500</v>
      </c>
      <c r="P933" s="13">
        <v>3530</v>
      </c>
      <c r="Q933" s="13">
        <v>40</v>
      </c>
    </row>
    <row r="934" spans="1:17" x14ac:dyDescent="0.35">
      <c r="A934" s="12">
        <v>88.25</v>
      </c>
      <c r="B934" s="13"/>
      <c r="C934" s="13"/>
      <c r="D934" s="13"/>
      <c r="E934" s="13"/>
      <c r="F934" s="13"/>
      <c r="G934" s="13"/>
      <c r="H934" s="13"/>
      <c r="I934" s="13"/>
      <c r="J934" s="13">
        <v>1</v>
      </c>
      <c r="K934" s="13">
        <v>3500</v>
      </c>
      <c r="L934" s="13">
        <v>3530</v>
      </c>
      <c r="M934" s="13">
        <v>40</v>
      </c>
      <c r="N934" s="13">
        <v>1</v>
      </c>
      <c r="O934" s="13">
        <v>3500</v>
      </c>
      <c r="P934" s="13">
        <v>3530</v>
      </c>
      <c r="Q934" s="13">
        <v>40</v>
      </c>
    </row>
    <row r="935" spans="1:17" x14ac:dyDescent="0.35">
      <c r="A935" s="11" t="s">
        <v>4095</v>
      </c>
      <c r="B935" s="13">
        <v>1</v>
      </c>
      <c r="C935" s="13">
        <v>4500</v>
      </c>
      <c r="D935" s="13">
        <v>50</v>
      </c>
      <c r="E935" s="13">
        <v>1</v>
      </c>
      <c r="F935" s="13"/>
      <c r="G935" s="13"/>
      <c r="H935" s="13"/>
      <c r="I935" s="13"/>
      <c r="J935" s="13"/>
      <c r="K935" s="13"/>
      <c r="L935" s="13"/>
      <c r="M935" s="13"/>
      <c r="N935" s="13">
        <v>1</v>
      </c>
      <c r="O935" s="13">
        <v>4500</v>
      </c>
      <c r="P935" s="13">
        <v>50</v>
      </c>
      <c r="Q935" s="13">
        <v>1</v>
      </c>
    </row>
    <row r="936" spans="1:17" x14ac:dyDescent="0.35">
      <c r="A936" s="12">
        <v>50</v>
      </c>
      <c r="B936" s="13">
        <v>1</v>
      </c>
      <c r="C936" s="13">
        <v>4500</v>
      </c>
      <c r="D936" s="13">
        <v>50</v>
      </c>
      <c r="E936" s="13">
        <v>1</v>
      </c>
      <c r="F936" s="13"/>
      <c r="G936" s="13"/>
      <c r="H936" s="13"/>
      <c r="I936" s="13"/>
      <c r="J936" s="13"/>
      <c r="K936" s="13"/>
      <c r="L936" s="13"/>
      <c r="M936" s="13"/>
      <c r="N936" s="13">
        <v>1</v>
      </c>
      <c r="O936" s="13">
        <v>4500</v>
      </c>
      <c r="P936" s="13">
        <v>50</v>
      </c>
      <c r="Q936" s="13">
        <v>1</v>
      </c>
    </row>
    <row r="937" spans="1:17" x14ac:dyDescent="0.35">
      <c r="A937" s="11" t="s">
        <v>3717</v>
      </c>
      <c r="B937" s="13"/>
      <c r="C937" s="13"/>
      <c r="D937" s="13"/>
      <c r="E937" s="13"/>
      <c r="F937" s="13"/>
      <c r="G937" s="13"/>
      <c r="H937" s="13"/>
      <c r="I937" s="13"/>
      <c r="J937" s="13">
        <v>1</v>
      </c>
      <c r="K937" s="13">
        <v>3300</v>
      </c>
      <c r="L937" s="13">
        <v>3449</v>
      </c>
      <c r="M937" s="13">
        <v>40</v>
      </c>
      <c r="N937" s="13">
        <v>1</v>
      </c>
      <c r="O937" s="13">
        <v>3300</v>
      </c>
      <c r="P937" s="13">
        <v>3449</v>
      </c>
      <c r="Q937" s="13">
        <v>40</v>
      </c>
    </row>
    <row r="938" spans="1:17" x14ac:dyDescent="0.35">
      <c r="A938" s="12">
        <v>86.23</v>
      </c>
      <c r="B938" s="13"/>
      <c r="C938" s="13"/>
      <c r="D938" s="13"/>
      <c r="E938" s="13"/>
      <c r="F938" s="13"/>
      <c r="G938" s="13"/>
      <c r="H938" s="13"/>
      <c r="I938" s="13"/>
      <c r="J938" s="13">
        <v>1</v>
      </c>
      <c r="K938" s="13">
        <v>3300</v>
      </c>
      <c r="L938" s="13">
        <v>3449</v>
      </c>
      <c r="M938" s="13">
        <v>40</v>
      </c>
      <c r="N938" s="13">
        <v>1</v>
      </c>
      <c r="O938" s="13">
        <v>3300</v>
      </c>
      <c r="P938" s="13">
        <v>3449</v>
      </c>
      <c r="Q938" s="13">
        <v>40</v>
      </c>
    </row>
    <row r="939" spans="1:17" x14ac:dyDescent="0.35">
      <c r="A939" s="11" t="s">
        <v>2835</v>
      </c>
      <c r="B939" s="13"/>
      <c r="C939" s="13"/>
      <c r="D939" s="13"/>
      <c r="E939" s="13"/>
      <c r="F939" s="13"/>
      <c r="G939" s="13"/>
      <c r="H939" s="13"/>
      <c r="I939" s="13"/>
      <c r="J939" s="13">
        <v>1</v>
      </c>
      <c r="K939" s="13">
        <v>1000</v>
      </c>
      <c r="L939" s="13">
        <v>1870.99</v>
      </c>
      <c r="M939" s="13">
        <v>93</v>
      </c>
      <c r="N939" s="13">
        <v>1</v>
      </c>
      <c r="O939" s="13">
        <v>1000</v>
      </c>
      <c r="P939" s="13">
        <v>1870.99</v>
      </c>
      <c r="Q939" s="13">
        <v>93</v>
      </c>
    </row>
    <row r="940" spans="1:17" x14ac:dyDescent="0.35">
      <c r="A940" s="12">
        <v>20.12</v>
      </c>
      <c r="B940" s="13"/>
      <c r="C940" s="13"/>
      <c r="D940" s="13"/>
      <c r="E940" s="13"/>
      <c r="F940" s="13"/>
      <c r="G940" s="13"/>
      <c r="H940" s="13"/>
      <c r="I940" s="13"/>
      <c r="J940" s="13">
        <v>1</v>
      </c>
      <c r="K940" s="13">
        <v>1000</v>
      </c>
      <c r="L940" s="13">
        <v>1870.99</v>
      </c>
      <c r="M940" s="13">
        <v>93</v>
      </c>
      <c r="N940" s="13">
        <v>1</v>
      </c>
      <c r="O940" s="13">
        <v>1000</v>
      </c>
      <c r="P940" s="13">
        <v>1870.99</v>
      </c>
      <c r="Q940" s="13">
        <v>93</v>
      </c>
    </row>
    <row r="941" spans="1:17" x14ac:dyDescent="0.35">
      <c r="A941" s="11" t="s">
        <v>3730</v>
      </c>
      <c r="B941" s="13">
        <v>1</v>
      </c>
      <c r="C941" s="13">
        <v>1500</v>
      </c>
      <c r="D941" s="13">
        <v>0</v>
      </c>
      <c r="E941" s="13">
        <v>0</v>
      </c>
      <c r="F941" s="13"/>
      <c r="G941" s="13"/>
      <c r="H941" s="13"/>
      <c r="I941" s="13"/>
      <c r="J941" s="13"/>
      <c r="K941" s="13"/>
      <c r="L941" s="13"/>
      <c r="M941" s="13"/>
      <c r="N941" s="13">
        <v>1</v>
      </c>
      <c r="O941" s="13">
        <v>1500</v>
      </c>
      <c r="P941" s="13">
        <v>0</v>
      </c>
      <c r="Q941" s="13">
        <v>0</v>
      </c>
    </row>
    <row r="942" spans="1:17" x14ac:dyDescent="0.35">
      <c r="A942" s="12" t="s">
        <v>8382</v>
      </c>
      <c r="B942" s="13">
        <v>1</v>
      </c>
      <c r="C942" s="13">
        <v>1500</v>
      </c>
      <c r="D942" s="13">
        <v>0</v>
      </c>
      <c r="E942" s="13">
        <v>0</v>
      </c>
      <c r="F942" s="13"/>
      <c r="G942" s="13"/>
      <c r="H942" s="13"/>
      <c r="I942" s="13"/>
      <c r="J942" s="13"/>
      <c r="K942" s="13"/>
      <c r="L942" s="13"/>
      <c r="M942" s="13"/>
      <c r="N942" s="13">
        <v>1</v>
      </c>
      <c r="O942" s="13">
        <v>1500</v>
      </c>
      <c r="P942" s="13">
        <v>0</v>
      </c>
      <c r="Q942" s="13">
        <v>0</v>
      </c>
    </row>
    <row r="943" spans="1:17" x14ac:dyDescent="0.35">
      <c r="A943" s="11" t="s">
        <v>3259</v>
      </c>
      <c r="B943" s="13"/>
      <c r="C943" s="13"/>
      <c r="D943" s="13"/>
      <c r="E943" s="13"/>
      <c r="F943" s="13"/>
      <c r="G943" s="13"/>
      <c r="H943" s="13"/>
      <c r="I943" s="13"/>
      <c r="J943" s="13">
        <v>1</v>
      </c>
      <c r="K943" s="13">
        <v>23000</v>
      </c>
      <c r="L943" s="13">
        <v>24418.6</v>
      </c>
      <c r="M943" s="13">
        <v>97</v>
      </c>
      <c r="N943" s="13">
        <v>1</v>
      </c>
      <c r="O943" s="13">
        <v>23000</v>
      </c>
      <c r="P943" s="13">
        <v>24418.6</v>
      </c>
      <c r="Q943" s="13">
        <v>97</v>
      </c>
    </row>
    <row r="944" spans="1:17" x14ac:dyDescent="0.35">
      <c r="A944" s="12">
        <v>251.74</v>
      </c>
      <c r="B944" s="13"/>
      <c r="C944" s="13"/>
      <c r="D944" s="13"/>
      <c r="E944" s="13"/>
      <c r="F944" s="13"/>
      <c r="G944" s="13"/>
      <c r="H944" s="13"/>
      <c r="I944" s="13"/>
      <c r="J944" s="13">
        <v>1</v>
      </c>
      <c r="K944" s="13">
        <v>23000</v>
      </c>
      <c r="L944" s="13">
        <v>24418.6</v>
      </c>
      <c r="M944" s="13">
        <v>97</v>
      </c>
      <c r="N944" s="13">
        <v>1</v>
      </c>
      <c r="O944" s="13">
        <v>23000</v>
      </c>
      <c r="P944" s="13">
        <v>24418.6</v>
      </c>
      <c r="Q944" s="13">
        <v>97</v>
      </c>
    </row>
    <row r="945" spans="1:17" x14ac:dyDescent="0.35">
      <c r="A945" s="11" t="s">
        <v>2874</v>
      </c>
      <c r="B945" s="13">
        <v>1</v>
      </c>
      <c r="C945" s="13">
        <v>5000</v>
      </c>
      <c r="D945" s="13">
        <v>271</v>
      </c>
      <c r="E945" s="13">
        <v>3</v>
      </c>
      <c r="F945" s="13"/>
      <c r="G945" s="13"/>
      <c r="H945" s="13"/>
      <c r="I945" s="13"/>
      <c r="J945" s="13"/>
      <c r="K945" s="13"/>
      <c r="L945" s="13"/>
      <c r="M945" s="13"/>
      <c r="N945" s="13">
        <v>1</v>
      </c>
      <c r="O945" s="13">
        <v>5000</v>
      </c>
      <c r="P945" s="13">
        <v>271</v>
      </c>
      <c r="Q945" s="13">
        <v>3</v>
      </c>
    </row>
    <row r="946" spans="1:17" x14ac:dyDescent="0.35">
      <c r="A946" s="12">
        <v>90.33</v>
      </c>
      <c r="B946" s="13">
        <v>1</v>
      </c>
      <c r="C946" s="13">
        <v>5000</v>
      </c>
      <c r="D946" s="13">
        <v>271</v>
      </c>
      <c r="E946" s="13">
        <v>3</v>
      </c>
      <c r="F946" s="13"/>
      <c r="G946" s="13"/>
      <c r="H946" s="13"/>
      <c r="I946" s="13"/>
      <c r="J946" s="13"/>
      <c r="K946" s="13"/>
      <c r="L946" s="13"/>
      <c r="M946" s="13"/>
      <c r="N946" s="13">
        <v>1</v>
      </c>
      <c r="O946" s="13">
        <v>5000</v>
      </c>
      <c r="P946" s="13">
        <v>271</v>
      </c>
      <c r="Q946" s="13">
        <v>3</v>
      </c>
    </row>
    <row r="947" spans="1:17" x14ac:dyDescent="0.35">
      <c r="A947" s="11" t="s">
        <v>2970</v>
      </c>
      <c r="B947" s="13"/>
      <c r="C947" s="13"/>
      <c r="D947" s="13"/>
      <c r="E947" s="13"/>
      <c r="F947" s="13"/>
      <c r="G947" s="13"/>
      <c r="H947" s="13"/>
      <c r="I947" s="13"/>
      <c r="J947" s="13">
        <v>1</v>
      </c>
      <c r="K947" s="13">
        <v>6000</v>
      </c>
      <c r="L947" s="13">
        <v>6360</v>
      </c>
      <c r="M947" s="13">
        <v>91</v>
      </c>
      <c r="N947" s="13">
        <v>1</v>
      </c>
      <c r="O947" s="13">
        <v>6000</v>
      </c>
      <c r="P947" s="13">
        <v>6360</v>
      </c>
      <c r="Q947" s="13">
        <v>91</v>
      </c>
    </row>
    <row r="948" spans="1:17" x14ac:dyDescent="0.35">
      <c r="A948" s="12">
        <v>69.89</v>
      </c>
      <c r="B948" s="13"/>
      <c r="C948" s="13"/>
      <c r="D948" s="13"/>
      <c r="E948" s="13"/>
      <c r="F948" s="13"/>
      <c r="G948" s="13"/>
      <c r="H948" s="13"/>
      <c r="I948" s="13"/>
      <c r="J948" s="13">
        <v>1</v>
      </c>
      <c r="K948" s="13">
        <v>6000</v>
      </c>
      <c r="L948" s="13">
        <v>6360</v>
      </c>
      <c r="M948" s="13">
        <v>91</v>
      </c>
      <c r="N948" s="13">
        <v>1</v>
      </c>
      <c r="O948" s="13">
        <v>6000</v>
      </c>
      <c r="P948" s="13">
        <v>6360</v>
      </c>
      <c r="Q948" s="13">
        <v>91</v>
      </c>
    </row>
    <row r="949" spans="1:17" x14ac:dyDescent="0.35">
      <c r="A949" s="11" t="s">
        <v>3665</v>
      </c>
      <c r="B949" s="13"/>
      <c r="C949" s="13"/>
      <c r="D949" s="13"/>
      <c r="E949" s="13"/>
      <c r="F949" s="13"/>
      <c r="G949" s="13"/>
      <c r="H949" s="13"/>
      <c r="I949" s="13"/>
      <c r="J949" s="13">
        <v>1</v>
      </c>
      <c r="K949" s="13">
        <v>1000</v>
      </c>
      <c r="L949" s="13">
        <v>1035</v>
      </c>
      <c r="M949" s="13">
        <v>28</v>
      </c>
      <c r="N949" s="13">
        <v>1</v>
      </c>
      <c r="O949" s="13">
        <v>1000</v>
      </c>
      <c r="P949" s="13">
        <v>1035</v>
      </c>
      <c r="Q949" s="13">
        <v>28</v>
      </c>
    </row>
    <row r="950" spans="1:17" x14ac:dyDescent="0.35">
      <c r="A950" s="12">
        <v>36.96</v>
      </c>
      <c r="B950" s="13"/>
      <c r="C950" s="13"/>
      <c r="D950" s="13"/>
      <c r="E950" s="13"/>
      <c r="F950" s="13"/>
      <c r="G950" s="13"/>
      <c r="H950" s="13"/>
      <c r="I950" s="13"/>
      <c r="J950" s="13">
        <v>1</v>
      </c>
      <c r="K950" s="13">
        <v>1000</v>
      </c>
      <c r="L950" s="13">
        <v>1035</v>
      </c>
      <c r="M950" s="13">
        <v>28</v>
      </c>
      <c r="N950" s="13">
        <v>1</v>
      </c>
      <c r="O950" s="13">
        <v>1000</v>
      </c>
      <c r="P950" s="13">
        <v>1035</v>
      </c>
      <c r="Q950" s="13">
        <v>28</v>
      </c>
    </row>
    <row r="951" spans="1:17" x14ac:dyDescent="0.35">
      <c r="A951" s="11" t="s">
        <v>3558</v>
      </c>
      <c r="B951" s="13"/>
      <c r="C951" s="13"/>
      <c r="D951" s="13"/>
      <c r="E951" s="13"/>
      <c r="F951" s="13"/>
      <c r="G951" s="13"/>
      <c r="H951" s="13"/>
      <c r="I951" s="13"/>
      <c r="J951" s="13">
        <v>1</v>
      </c>
      <c r="K951" s="13">
        <v>1000</v>
      </c>
      <c r="L951" s="13">
        <v>1035</v>
      </c>
      <c r="M951" s="13">
        <v>24</v>
      </c>
      <c r="N951" s="13">
        <v>1</v>
      </c>
      <c r="O951" s="13">
        <v>1000</v>
      </c>
      <c r="P951" s="13">
        <v>1035</v>
      </c>
      <c r="Q951" s="13">
        <v>24</v>
      </c>
    </row>
    <row r="952" spans="1:17" x14ac:dyDescent="0.35">
      <c r="A952" s="12">
        <v>43.13</v>
      </c>
      <c r="B952" s="13"/>
      <c r="C952" s="13"/>
      <c r="D952" s="13"/>
      <c r="E952" s="13"/>
      <c r="F952" s="13"/>
      <c r="G952" s="13"/>
      <c r="H952" s="13"/>
      <c r="I952" s="13"/>
      <c r="J952" s="13">
        <v>1</v>
      </c>
      <c r="K952" s="13">
        <v>1000</v>
      </c>
      <c r="L952" s="13">
        <v>1035</v>
      </c>
      <c r="M952" s="13">
        <v>24</v>
      </c>
      <c r="N952" s="13">
        <v>1</v>
      </c>
      <c r="O952" s="13">
        <v>1000</v>
      </c>
      <c r="P952" s="13">
        <v>1035</v>
      </c>
      <c r="Q952" s="13">
        <v>24</v>
      </c>
    </row>
    <row r="953" spans="1:17" x14ac:dyDescent="0.35">
      <c r="A953" s="11" t="s">
        <v>3845</v>
      </c>
      <c r="B953" s="13">
        <v>1</v>
      </c>
      <c r="C953" s="13">
        <v>13000</v>
      </c>
      <c r="D953" s="13">
        <v>2129</v>
      </c>
      <c r="E953" s="13">
        <v>43</v>
      </c>
      <c r="F953" s="13"/>
      <c r="G953" s="13"/>
      <c r="H953" s="13"/>
      <c r="I953" s="13"/>
      <c r="J953" s="13"/>
      <c r="K953" s="13"/>
      <c r="L953" s="13"/>
      <c r="M953" s="13"/>
      <c r="N953" s="13">
        <v>1</v>
      </c>
      <c r="O953" s="13">
        <v>13000</v>
      </c>
      <c r="P953" s="13">
        <v>2129</v>
      </c>
      <c r="Q953" s="13">
        <v>43</v>
      </c>
    </row>
    <row r="954" spans="1:17" x14ac:dyDescent="0.35">
      <c r="A954" s="12">
        <v>49.51</v>
      </c>
      <c r="B954" s="13">
        <v>1</v>
      </c>
      <c r="C954" s="13">
        <v>13000</v>
      </c>
      <c r="D954" s="13">
        <v>2129</v>
      </c>
      <c r="E954" s="13">
        <v>43</v>
      </c>
      <c r="F954" s="13"/>
      <c r="G954" s="13"/>
      <c r="H954" s="13"/>
      <c r="I954" s="13"/>
      <c r="J954" s="13"/>
      <c r="K954" s="13"/>
      <c r="L954" s="13"/>
      <c r="M954" s="13"/>
      <c r="N954" s="13">
        <v>1</v>
      </c>
      <c r="O954" s="13">
        <v>13000</v>
      </c>
      <c r="P954" s="13">
        <v>2129</v>
      </c>
      <c r="Q954" s="13">
        <v>43</v>
      </c>
    </row>
    <row r="955" spans="1:17" x14ac:dyDescent="0.35">
      <c r="A955" s="11" t="s">
        <v>3401</v>
      </c>
      <c r="B955" s="13"/>
      <c r="C955" s="13"/>
      <c r="D955" s="13"/>
      <c r="E955" s="13"/>
      <c r="F955" s="13"/>
      <c r="G955" s="13"/>
      <c r="H955" s="13"/>
      <c r="I955" s="13"/>
      <c r="J955" s="13">
        <v>1</v>
      </c>
      <c r="K955" s="13">
        <v>15000</v>
      </c>
      <c r="L955" s="13">
        <v>16465</v>
      </c>
      <c r="M955" s="13">
        <v>165</v>
      </c>
      <c r="N955" s="13">
        <v>1</v>
      </c>
      <c r="O955" s="13">
        <v>15000</v>
      </c>
      <c r="P955" s="13">
        <v>16465</v>
      </c>
      <c r="Q955" s="13">
        <v>165</v>
      </c>
    </row>
    <row r="956" spans="1:17" x14ac:dyDescent="0.35">
      <c r="A956" s="12">
        <v>99.79</v>
      </c>
      <c r="B956" s="13"/>
      <c r="C956" s="13"/>
      <c r="D956" s="13"/>
      <c r="E956" s="13"/>
      <c r="F956" s="13"/>
      <c r="G956" s="13"/>
      <c r="H956" s="13"/>
      <c r="I956" s="13"/>
      <c r="J956" s="13">
        <v>1</v>
      </c>
      <c r="K956" s="13">
        <v>15000</v>
      </c>
      <c r="L956" s="13">
        <v>16465</v>
      </c>
      <c r="M956" s="13">
        <v>165</v>
      </c>
      <c r="N956" s="13">
        <v>1</v>
      </c>
      <c r="O956" s="13">
        <v>15000</v>
      </c>
      <c r="P956" s="13">
        <v>16465</v>
      </c>
      <c r="Q956" s="13">
        <v>165</v>
      </c>
    </row>
    <row r="957" spans="1:17" x14ac:dyDescent="0.35">
      <c r="A957" s="11" t="s">
        <v>3386</v>
      </c>
      <c r="B957" s="13"/>
      <c r="C957" s="13"/>
      <c r="D957" s="13"/>
      <c r="E957" s="13"/>
      <c r="F957" s="13"/>
      <c r="G957" s="13"/>
      <c r="H957" s="13"/>
      <c r="I957" s="13"/>
      <c r="J957" s="13">
        <v>1</v>
      </c>
      <c r="K957" s="13">
        <v>3000</v>
      </c>
      <c r="L957" s="13">
        <v>3506</v>
      </c>
      <c r="M957" s="13">
        <v>35</v>
      </c>
      <c r="N957" s="13">
        <v>1</v>
      </c>
      <c r="O957" s="13">
        <v>3000</v>
      </c>
      <c r="P957" s="13">
        <v>3506</v>
      </c>
      <c r="Q957" s="13">
        <v>35</v>
      </c>
    </row>
    <row r="958" spans="1:17" x14ac:dyDescent="0.35">
      <c r="A958" s="12">
        <v>100.17</v>
      </c>
      <c r="B958" s="13"/>
      <c r="C958" s="13"/>
      <c r="D958" s="13"/>
      <c r="E958" s="13"/>
      <c r="F958" s="13"/>
      <c r="G958" s="13"/>
      <c r="H958" s="13"/>
      <c r="I958" s="13"/>
      <c r="J958" s="13">
        <v>1</v>
      </c>
      <c r="K958" s="13">
        <v>3000</v>
      </c>
      <c r="L958" s="13">
        <v>3506</v>
      </c>
      <c r="M958" s="13">
        <v>35</v>
      </c>
      <c r="N958" s="13">
        <v>1</v>
      </c>
      <c r="O958" s="13">
        <v>3000</v>
      </c>
      <c r="P958" s="13">
        <v>3506</v>
      </c>
      <c r="Q958" s="13">
        <v>35</v>
      </c>
    </row>
    <row r="959" spans="1:17" x14ac:dyDescent="0.35">
      <c r="A959" s="11" t="s">
        <v>3572</v>
      </c>
      <c r="B959" s="13"/>
      <c r="C959" s="13"/>
      <c r="D959" s="13"/>
      <c r="E959" s="13"/>
      <c r="F959" s="13"/>
      <c r="G959" s="13"/>
      <c r="H959" s="13"/>
      <c r="I959" s="13"/>
      <c r="J959" s="13">
        <v>1</v>
      </c>
      <c r="K959" s="13">
        <v>3000</v>
      </c>
      <c r="L959" s="13">
        <v>3084</v>
      </c>
      <c r="M959" s="13">
        <v>78</v>
      </c>
      <c r="N959" s="13">
        <v>1</v>
      </c>
      <c r="O959" s="13">
        <v>3000</v>
      </c>
      <c r="P959" s="13">
        <v>3084</v>
      </c>
      <c r="Q959" s="13">
        <v>78</v>
      </c>
    </row>
    <row r="960" spans="1:17" x14ac:dyDescent="0.35">
      <c r="A960" s="12">
        <v>39.54</v>
      </c>
      <c r="B960" s="13"/>
      <c r="C960" s="13"/>
      <c r="D960" s="13"/>
      <c r="E960" s="13"/>
      <c r="F960" s="13"/>
      <c r="G960" s="13"/>
      <c r="H960" s="13"/>
      <c r="I960" s="13"/>
      <c r="J960" s="13">
        <v>1</v>
      </c>
      <c r="K960" s="13">
        <v>3000</v>
      </c>
      <c r="L960" s="13">
        <v>3084</v>
      </c>
      <c r="M960" s="13">
        <v>78</v>
      </c>
      <c r="N960" s="13">
        <v>1</v>
      </c>
      <c r="O960" s="13">
        <v>3000</v>
      </c>
      <c r="P960" s="13">
        <v>3084</v>
      </c>
      <c r="Q960" s="13">
        <v>78</v>
      </c>
    </row>
    <row r="961" spans="1:17" x14ac:dyDescent="0.35">
      <c r="A961" s="11" t="s">
        <v>4094</v>
      </c>
      <c r="B961" s="13">
        <v>1</v>
      </c>
      <c r="C961" s="13">
        <v>75000</v>
      </c>
      <c r="D961" s="13">
        <v>0</v>
      </c>
      <c r="E961" s="13">
        <v>0</v>
      </c>
      <c r="F961" s="13"/>
      <c r="G961" s="13"/>
      <c r="H961" s="13"/>
      <c r="I961" s="13"/>
      <c r="J961" s="13"/>
      <c r="K961" s="13"/>
      <c r="L961" s="13"/>
      <c r="M961" s="13"/>
      <c r="N961" s="13">
        <v>1</v>
      </c>
      <c r="O961" s="13">
        <v>75000</v>
      </c>
      <c r="P961" s="13">
        <v>0</v>
      </c>
      <c r="Q961" s="13">
        <v>0</v>
      </c>
    </row>
    <row r="962" spans="1:17" x14ac:dyDescent="0.35">
      <c r="A962" s="12" t="s">
        <v>8382</v>
      </c>
      <c r="B962" s="13">
        <v>1</v>
      </c>
      <c r="C962" s="13">
        <v>75000</v>
      </c>
      <c r="D962" s="13">
        <v>0</v>
      </c>
      <c r="E962" s="13">
        <v>0</v>
      </c>
      <c r="F962" s="13"/>
      <c r="G962" s="13"/>
      <c r="H962" s="13"/>
      <c r="I962" s="13"/>
      <c r="J962" s="13"/>
      <c r="K962" s="13"/>
      <c r="L962" s="13"/>
      <c r="M962" s="13"/>
      <c r="N962" s="13">
        <v>1</v>
      </c>
      <c r="O962" s="13">
        <v>75000</v>
      </c>
      <c r="P962" s="13">
        <v>0</v>
      </c>
      <c r="Q962" s="13">
        <v>0</v>
      </c>
    </row>
    <row r="963" spans="1:17" x14ac:dyDescent="0.35">
      <c r="A963" s="11" t="s">
        <v>4023</v>
      </c>
      <c r="B963" s="13">
        <v>1</v>
      </c>
      <c r="C963" s="13">
        <v>3000</v>
      </c>
      <c r="D963" s="13">
        <v>215</v>
      </c>
      <c r="E963" s="13">
        <v>7</v>
      </c>
      <c r="F963" s="13"/>
      <c r="G963" s="13"/>
      <c r="H963" s="13"/>
      <c r="I963" s="13"/>
      <c r="J963" s="13"/>
      <c r="K963" s="13"/>
      <c r="L963" s="13"/>
      <c r="M963" s="13"/>
      <c r="N963" s="13">
        <v>1</v>
      </c>
      <c r="O963" s="13">
        <v>3000</v>
      </c>
      <c r="P963" s="13">
        <v>215</v>
      </c>
      <c r="Q963" s="13">
        <v>7</v>
      </c>
    </row>
    <row r="964" spans="1:17" x14ac:dyDescent="0.35">
      <c r="A964" s="12">
        <v>30.71</v>
      </c>
      <c r="B964" s="13">
        <v>1</v>
      </c>
      <c r="C964" s="13">
        <v>3000</v>
      </c>
      <c r="D964" s="13">
        <v>215</v>
      </c>
      <c r="E964" s="13">
        <v>7</v>
      </c>
      <c r="F964" s="13"/>
      <c r="G964" s="13"/>
      <c r="H964" s="13"/>
      <c r="I964" s="13"/>
      <c r="J964" s="13"/>
      <c r="K964" s="13"/>
      <c r="L964" s="13"/>
      <c r="M964" s="13"/>
      <c r="N964" s="13">
        <v>1</v>
      </c>
      <c r="O964" s="13">
        <v>3000</v>
      </c>
      <c r="P964" s="13">
        <v>215</v>
      </c>
      <c r="Q964" s="13">
        <v>7</v>
      </c>
    </row>
    <row r="965" spans="1:17" x14ac:dyDescent="0.35">
      <c r="A965" s="11" t="s">
        <v>2891</v>
      </c>
      <c r="B965" s="13">
        <v>1</v>
      </c>
      <c r="C965" s="13">
        <v>10000</v>
      </c>
      <c r="D965" s="13">
        <v>273</v>
      </c>
      <c r="E965" s="13">
        <v>10</v>
      </c>
      <c r="F965" s="13"/>
      <c r="G965" s="13"/>
      <c r="H965" s="13"/>
      <c r="I965" s="13"/>
      <c r="J965" s="13"/>
      <c r="K965" s="13"/>
      <c r="L965" s="13"/>
      <c r="M965" s="13"/>
      <c r="N965" s="13">
        <v>1</v>
      </c>
      <c r="O965" s="13">
        <v>10000</v>
      </c>
      <c r="P965" s="13">
        <v>273</v>
      </c>
      <c r="Q965" s="13">
        <v>10</v>
      </c>
    </row>
    <row r="966" spans="1:17" x14ac:dyDescent="0.35">
      <c r="A966" s="12">
        <v>27.3</v>
      </c>
      <c r="B966" s="13">
        <v>1</v>
      </c>
      <c r="C966" s="13">
        <v>10000</v>
      </c>
      <c r="D966" s="13">
        <v>273</v>
      </c>
      <c r="E966" s="13">
        <v>10</v>
      </c>
      <c r="F966" s="13"/>
      <c r="G966" s="13"/>
      <c r="H966" s="13"/>
      <c r="I966" s="13"/>
      <c r="J966" s="13"/>
      <c r="K966" s="13"/>
      <c r="L966" s="13"/>
      <c r="M966" s="13"/>
      <c r="N966" s="13">
        <v>1</v>
      </c>
      <c r="O966" s="13">
        <v>10000</v>
      </c>
      <c r="P966" s="13">
        <v>273</v>
      </c>
      <c r="Q966" s="13">
        <v>10</v>
      </c>
    </row>
    <row r="967" spans="1:17" x14ac:dyDescent="0.35">
      <c r="A967" s="11" t="s">
        <v>2907</v>
      </c>
      <c r="B967" s="13">
        <v>1</v>
      </c>
      <c r="C967" s="13">
        <v>2500</v>
      </c>
      <c r="D967" s="13">
        <v>2</v>
      </c>
      <c r="E967" s="13">
        <v>2</v>
      </c>
      <c r="F967" s="13"/>
      <c r="G967" s="13"/>
      <c r="H967" s="13"/>
      <c r="I967" s="13"/>
      <c r="J967" s="13"/>
      <c r="K967" s="13"/>
      <c r="L967" s="13"/>
      <c r="M967" s="13"/>
      <c r="N967" s="13">
        <v>1</v>
      </c>
      <c r="O967" s="13">
        <v>2500</v>
      </c>
      <c r="P967" s="13">
        <v>2</v>
      </c>
      <c r="Q967" s="13">
        <v>2</v>
      </c>
    </row>
    <row r="968" spans="1:17" x14ac:dyDescent="0.35">
      <c r="A968" s="12">
        <v>1</v>
      </c>
      <c r="B968" s="13">
        <v>1</v>
      </c>
      <c r="C968" s="13">
        <v>2500</v>
      </c>
      <c r="D968" s="13">
        <v>2</v>
      </c>
      <c r="E968" s="13">
        <v>2</v>
      </c>
      <c r="F968" s="13"/>
      <c r="G968" s="13"/>
      <c r="H968" s="13"/>
      <c r="I968" s="13"/>
      <c r="J968" s="13"/>
      <c r="K968" s="13"/>
      <c r="L968" s="13"/>
      <c r="M968" s="13"/>
      <c r="N968" s="13">
        <v>1</v>
      </c>
      <c r="O968" s="13">
        <v>2500</v>
      </c>
      <c r="P968" s="13">
        <v>2</v>
      </c>
      <c r="Q968" s="13">
        <v>2</v>
      </c>
    </row>
    <row r="969" spans="1:17" x14ac:dyDescent="0.35">
      <c r="A969" s="11" t="s">
        <v>4090</v>
      </c>
      <c r="B969" s="13">
        <v>1</v>
      </c>
      <c r="C969" s="13">
        <v>2000</v>
      </c>
      <c r="D969" s="13">
        <v>730</v>
      </c>
      <c r="E969" s="13">
        <v>8</v>
      </c>
      <c r="F969" s="13"/>
      <c r="G969" s="13"/>
      <c r="H969" s="13"/>
      <c r="I969" s="13"/>
      <c r="J969" s="13"/>
      <c r="K969" s="13"/>
      <c r="L969" s="13"/>
      <c r="M969" s="13"/>
      <c r="N969" s="13">
        <v>1</v>
      </c>
      <c r="O969" s="13">
        <v>2000</v>
      </c>
      <c r="P969" s="13">
        <v>730</v>
      </c>
      <c r="Q969" s="13">
        <v>8</v>
      </c>
    </row>
    <row r="970" spans="1:17" x14ac:dyDescent="0.35">
      <c r="A970" s="12">
        <v>91.25</v>
      </c>
      <c r="B970" s="13">
        <v>1</v>
      </c>
      <c r="C970" s="13">
        <v>2000</v>
      </c>
      <c r="D970" s="13">
        <v>730</v>
      </c>
      <c r="E970" s="13">
        <v>8</v>
      </c>
      <c r="F970" s="13"/>
      <c r="G970" s="13"/>
      <c r="H970" s="13"/>
      <c r="I970" s="13"/>
      <c r="J970" s="13"/>
      <c r="K970" s="13"/>
      <c r="L970" s="13"/>
      <c r="M970" s="13"/>
      <c r="N970" s="13">
        <v>1</v>
      </c>
      <c r="O970" s="13">
        <v>2000</v>
      </c>
      <c r="P970" s="13">
        <v>730</v>
      </c>
      <c r="Q970" s="13">
        <v>8</v>
      </c>
    </row>
    <row r="971" spans="1:17" x14ac:dyDescent="0.35">
      <c r="A971" s="11" t="s">
        <v>3677</v>
      </c>
      <c r="B971" s="13"/>
      <c r="C971" s="13"/>
      <c r="D971" s="13"/>
      <c r="E971" s="13"/>
      <c r="F971" s="13"/>
      <c r="G971" s="13"/>
      <c r="H971" s="13"/>
      <c r="I971" s="13"/>
      <c r="J971" s="13">
        <v>1</v>
      </c>
      <c r="K971" s="13">
        <v>3000</v>
      </c>
      <c r="L971" s="13">
        <v>3383</v>
      </c>
      <c r="M971" s="13">
        <v>34</v>
      </c>
      <c r="N971" s="13">
        <v>1</v>
      </c>
      <c r="O971" s="13">
        <v>3000</v>
      </c>
      <c r="P971" s="13">
        <v>3383</v>
      </c>
      <c r="Q971" s="13">
        <v>34</v>
      </c>
    </row>
    <row r="972" spans="1:17" x14ac:dyDescent="0.35">
      <c r="A972" s="12">
        <v>99.5</v>
      </c>
      <c r="B972" s="13"/>
      <c r="C972" s="13"/>
      <c r="D972" s="13"/>
      <c r="E972" s="13"/>
      <c r="F972" s="13"/>
      <c r="G972" s="13"/>
      <c r="H972" s="13"/>
      <c r="I972" s="13"/>
      <c r="J972" s="13">
        <v>1</v>
      </c>
      <c r="K972" s="13">
        <v>3000</v>
      </c>
      <c r="L972" s="13">
        <v>3383</v>
      </c>
      <c r="M972" s="13">
        <v>34</v>
      </c>
      <c r="N972" s="13">
        <v>1</v>
      </c>
      <c r="O972" s="13">
        <v>3000</v>
      </c>
      <c r="P972" s="13">
        <v>3383</v>
      </c>
      <c r="Q972" s="13">
        <v>34</v>
      </c>
    </row>
    <row r="973" spans="1:17" x14ac:dyDescent="0.35">
      <c r="A973" s="11" t="s">
        <v>3430</v>
      </c>
      <c r="B973" s="13"/>
      <c r="C973" s="13"/>
      <c r="D973" s="13"/>
      <c r="E973" s="13"/>
      <c r="F973" s="13"/>
      <c r="G973" s="13"/>
      <c r="H973" s="13"/>
      <c r="I973" s="13"/>
      <c r="J973" s="13">
        <v>1</v>
      </c>
      <c r="K973" s="13">
        <v>2000</v>
      </c>
      <c r="L973" s="13">
        <v>2000</v>
      </c>
      <c r="M973" s="13">
        <v>21</v>
      </c>
      <c r="N973" s="13">
        <v>1</v>
      </c>
      <c r="O973" s="13">
        <v>2000</v>
      </c>
      <c r="P973" s="13">
        <v>2000</v>
      </c>
      <c r="Q973" s="13">
        <v>21</v>
      </c>
    </row>
    <row r="974" spans="1:17" x14ac:dyDescent="0.35">
      <c r="A974" s="12">
        <v>95.24</v>
      </c>
      <c r="B974" s="13"/>
      <c r="C974" s="13"/>
      <c r="D974" s="13"/>
      <c r="E974" s="13"/>
      <c r="F974" s="13"/>
      <c r="G974" s="13"/>
      <c r="H974" s="13"/>
      <c r="I974" s="13"/>
      <c r="J974" s="13">
        <v>1</v>
      </c>
      <c r="K974" s="13">
        <v>2000</v>
      </c>
      <c r="L974" s="13">
        <v>2000</v>
      </c>
      <c r="M974" s="13">
        <v>21</v>
      </c>
      <c r="N974" s="13">
        <v>1</v>
      </c>
      <c r="O974" s="13">
        <v>2000</v>
      </c>
      <c r="P974" s="13">
        <v>2000</v>
      </c>
      <c r="Q974" s="13">
        <v>21</v>
      </c>
    </row>
    <row r="975" spans="1:17" x14ac:dyDescent="0.35">
      <c r="A975" s="11" t="s">
        <v>3551</v>
      </c>
      <c r="B975" s="13"/>
      <c r="C975" s="13"/>
      <c r="D975" s="13"/>
      <c r="E975" s="13"/>
      <c r="F975" s="13"/>
      <c r="G975" s="13"/>
      <c r="H975" s="13"/>
      <c r="I975" s="13"/>
      <c r="J975" s="13">
        <v>1</v>
      </c>
      <c r="K975" s="13">
        <v>773</v>
      </c>
      <c r="L975" s="13">
        <v>773</v>
      </c>
      <c r="M975" s="13">
        <v>20</v>
      </c>
      <c r="N975" s="13">
        <v>1</v>
      </c>
      <c r="O975" s="13">
        <v>773</v>
      </c>
      <c r="P975" s="13">
        <v>773</v>
      </c>
      <c r="Q975" s="13">
        <v>20</v>
      </c>
    </row>
    <row r="976" spans="1:17" x14ac:dyDescent="0.35">
      <c r="A976" s="12">
        <v>38.65</v>
      </c>
      <c r="B976" s="13"/>
      <c r="C976" s="13"/>
      <c r="D976" s="13"/>
      <c r="E976" s="13"/>
      <c r="F976" s="13"/>
      <c r="G976" s="13"/>
      <c r="H976" s="13"/>
      <c r="I976" s="13"/>
      <c r="J976" s="13">
        <v>1</v>
      </c>
      <c r="K976" s="13">
        <v>773</v>
      </c>
      <c r="L976" s="13">
        <v>773</v>
      </c>
      <c r="M976" s="13">
        <v>20</v>
      </c>
      <c r="N976" s="13">
        <v>1</v>
      </c>
      <c r="O976" s="13">
        <v>773</v>
      </c>
      <c r="P976" s="13">
        <v>773</v>
      </c>
      <c r="Q976" s="13">
        <v>20</v>
      </c>
    </row>
    <row r="977" spans="1:17" x14ac:dyDescent="0.35">
      <c r="A977" s="11" t="s">
        <v>3218</v>
      </c>
      <c r="B977" s="13"/>
      <c r="C977" s="13"/>
      <c r="D977" s="13"/>
      <c r="E977" s="13"/>
      <c r="F977" s="13"/>
      <c r="G977" s="13"/>
      <c r="H977" s="13"/>
      <c r="I977" s="13"/>
      <c r="J977" s="13">
        <v>1</v>
      </c>
      <c r="K977" s="13">
        <v>12000</v>
      </c>
      <c r="L977" s="13">
        <v>12252</v>
      </c>
      <c r="M977" s="13">
        <v>184</v>
      </c>
      <c r="N977" s="13">
        <v>1</v>
      </c>
      <c r="O977" s="13">
        <v>12000</v>
      </c>
      <c r="P977" s="13">
        <v>12252</v>
      </c>
      <c r="Q977" s="13">
        <v>184</v>
      </c>
    </row>
    <row r="978" spans="1:17" x14ac:dyDescent="0.35">
      <c r="A978" s="12">
        <v>66.59</v>
      </c>
      <c r="B978" s="13"/>
      <c r="C978" s="13"/>
      <c r="D978" s="13"/>
      <c r="E978" s="13"/>
      <c r="F978" s="13"/>
      <c r="G978" s="13"/>
      <c r="H978" s="13"/>
      <c r="I978" s="13"/>
      <c r="J978" s="13">
        <v>1</v>
      </c>
      <c r="K978" s="13">
        <v>12000</v>
      </c>
      <c r="L978" s="13">
        <v>12252</v>
      </c>
      <c r="M978" s="13">
        <v>184</v>
      </c>
      <c r="N978" s="13">
        <v>1</v>
      </c>
      <c r="O978" s="13">
        <v>12000</v>
      </c>
      <c r="P978" s="13">
        <v>12252</v>
      </c>
      <c r="Q978" s="13">
        <v>184</v>
      </c>
    </row>
    <row r="979" spans="1:17" x14ac:dyDescent="0.35">
      <c r="A979" s="11" t="s">
        <v>4091</v>
      </c>
      <c r="B979" s="13">
        <v>1</v>
      </c>
      <c r="C979" s="13">
        <v>30000</v>
      </c>
      <c r="D979" s="13">
        <v>800</v>
      </c>
      <c r="E979" s="13">
        <v>1</v>
      </c>
      <c r="F979" s="13"/>
      <c r="G979" s="13"/>
      <c r="H979" s="13"/>
      <c r="I979" s="13"/>
      <c r="J979" s="13"/>
      <c r="K979" s="13"/>
      <c r="L979" s="13"/>
      <c r="M979" s="13"/>
      <c r="N979" s="13">
        <v>1</v>
      </c>
      <c r="O979" s="13">
        <v>30000</v>
      </c>
      <c r="P979" s="13">
        <v>800</v>
      </c>
      <c r="Q979" s="13">
        <v>1</v>
      </c>
    </row>
    <row r="980" spans="1:17" x14ac:dyDescent="0.35">
      <c r="A980" s="12">
        <v>800</v>
      </c>
      <c r="B980" s="13">
        <v>1</v>
      </c>
      <c r="C980" s="13">
        <v>30000</v>
      </c>
      <c r="D980" s="13">
        <v>800</v>
      </c>
      <c r="E980" s="13">
        <v>1</v>
      </c>
      <c r="F980" s="13"/>
      <c r="G980" s="13"/>
      <c r="H980" s="13"/>
      <c r="I980" s="13"/>
      <c r="J980" s="13"/>
      <c r="K980" s="13"/>
      <c r="L980" s="13"/>
      <c r="M980" s="13"/>
      <c r="N980" s="13">
        <v>1</v>
      </c>
      <c r="O980" s="13">
        <v>30000</v>
      </c>
      <c r="P980" s="13">
        <v>800</v>
      </c>
      <c r="Q980" s="13">
        <v>1</v>
      </c>
    </row>
    <row r="981" spans="1:17" x14ac:dyDescent="0.35">
      <c r="A981" s="11" t="s">
        <v>3397</v>
      </c>
      <c r="B981" s="13"/>
      <c r="C981" s="13"/>
      <c r="D981" s="13"/>
      <c r="E981" s="13"/>
      <c r="F981" s="13"/>
      <c r="G981" s="13"/>
      <c r="H981" s="13"/>
      <c r="I981" s="13"/>
      <c r="J981" s="13">
        <v>1</v>
      </c>
      <c r="K981" s="13">
        <v>4000</v>
      </c>
      <c r="L981" s="13">
        <v>4443</v>
      </c>
      <c r="M981" s="13">
        <v>65</v>
      </c>
      <c r="N981" s="13">
        <v>1</v>
      </c>
      <c r="O981" s="13">
        <v>4000</v>
      </c>
      <c r="P981" s="13">
        <v>4443</v>
      </c>
      <c r="Q981" s="13">
        <v>65</v>
      </c>
    </row>
    <row r="982" spans="1:17" x14ac:dyDescent="0.35">
      <c r="A982" s="12">
        <v>68.349999999999994</v>
      </c>
      <c r="B982" s="13"/>
      <c r="C982" s="13"/>
      <c r="D982" s="13"/>
      <c r="E982" s="13"/>
      <c r="F982" s="13"/>
      <c r="G982" s="13"/>
      <c r="H982" s="13"/>
      <c r="I982" s="13"/>
      <c r="J982" s="13">
        <v>1</v>
      </c>
      <c r="K982" s="13">
        <v>4000</v>
      </c>
      <c r="L982" s="13">
        <v>4443</v>
      </c>
      <c r="M982" s="13">
        <v>65</v>
      </c>
      <c r="N982" s="13">
        <v>1</v>
      </c>
      <c r="O982" s="13">
        <v>4000</v>
      </c>
      <c r="P982" s="13">
        <v>4443</v>
      </c>
      <c r="Q982" s="13">
        <v>65</v>
      </c>
    </row>
    <row r="983" spans="1:17" x14ac:dyDescent="0.35">
      <c r="A983" s="11" t="s">
        <v>2857</v>
      </c>
      <c r="B983" s="13">
        <v>1</v>
      </c>
      <c r="C983" s="13">
        <v>38000</v>
      </c>
      <c r="D983" s="13">
        <v>7500</v>
      </c>
      <c r="E983" s="13">
        <v>15</v>
      </c>
      <c r="F983" s="13"/>
      <c r="G983" s="13"/>
      <c r="H983" s="13"/>
      <c r="I983" s="13"/>
      <c r="J983" s="13"/>
      <c r="K983" s="13"/>
      <c r="L983" s="13"/>
      <c r="M983" s="13"/>
      <c r="N983" s="13">
        <v>1</v>
      </c>
      <c r="O983" s="13">
        <v>38000</v>
      </c>
      <c r="P983" s="13">
        <v>7500</v>
      </c>
      <c r="Q983" s="13">
        <v>15</v>
      </c>
    </row>
    <row r="984" spans="1:17" x14ac:dyDescent="0.35">
      <c r="A984" s="12">
        <v>500</v>
      </c>
      <c r="B984" s="13">
        <v>1</v>
      </c>
      <c r="C984" s="13">
        <v>38000</v>
      </c>
      <c r="D984" s="13">
        <v>7500</v>
      </c>
      <c r="E984" s="13">
        <v>15</v>
      </c>
      <c r="F984" s="13"/>
      <c r="G984" s="13"/>
      <c r="H984" s="13"/>
      <c r="I984" s="13"/>
      <c r="J984" s="13"/>
      <c r="K984" s="13"/>
      <c r="L984" s="13"/>
      <c r="M984" s="13"/>
      <c r="N984" s="13">
        <v>1</v>
      </c>
      <c r="O984" s="13">
        <v>38000</v>
      </c>
      <c r="P984" s="13">
        <v>7500</v>
      </c>
      <c r="Q984" s="13">
        <v>15</v>
      </c>
    </row>
    <row r="985" spans="1:17" x14ac:dyDescent="0.35">
      <c r="A985" s="11" t="s">
        <v>2872</v>
      </c>
      <c r="B985" s="13">
        <v>1</v>
      </c>
      <c r="C985" s="13">
        <v>3000</v>
      </c>
      <c r="D985" s="13">
        <v>0</v>
      </c>
      <c r="E985" s="13">
        <v>0</v>
      </c>
      <c r="F985" s="13"/>
      <c r="G985" s="13"/>
      <c r="H985" s="13"/>
      <c r="I985" s="13"/>
      <c r="J985" s="13"/>
      <c r="K985" s="13"/>
      <c r="L985" s="13"/>
      <c r="M985" s="13"/>
      <c r="N985" s="13">
        <v>1</v>
      </c>
      <c r="O985" s="13">
        <v>3000</v>
      </c>
      <c r="P985" s="13">
        <v>0</v>
      </c>
      <c r="Q985" s="13">
        <v>0</v>
      </c>
    </row>
    <row r="986" spans="1:17" x14ac:dyDescent="0.35">
      <c r="A986" s="12" t="s">
        <v>8382</v>
      </c>
      <c r="B986" s="13">
        <v>1</v>
      </c>
      <c r="C986" s="13">
        <v>3000</v>
      </c>
      <c r="D986" s="13">
        <v>0</v>
      </c>
      <c r="E986" s="13">
        <v>0</v>
      </c>
      <c r="F986" s="13"/>
      <c r="G986" s="13"/>
      <c r="H986" s="13"/>
      <c r="I986" s="13"/>
      <c r="J986" s="13"/>
      <c r="K986" s="13"/>
      <c r="L986" s="13"/>
      <c r="M986" s="13"/>
      <c r="N986" s="13">
        <v>1</v>
      </c>
      <c r="O986" s="13">
        <v>3000</v>
      </c>
      <c r="P986" s="13">
        <v>0</v>
      </c>
      <c r="Q986" s="13">
        <v>0</v>
      </c>
    </row>
    <row r="987" spans="1:17" x14ac:dyDescent="0.35">
      <c r="A987" s="11" t="s">
        <v>3431</v>
      </c>
      <c r="B987" s="13"/>
      <c r="C987" s="13"/>
      <c r="D987" s="13"/>
      <c r="E987" s="13"/>
      <c r="F987" s="13"/>
      <c r="G987" s="13"/>
      <c r="H987" s="13"/>
      <c r="I987" s="13"/>
      <c r="J987" s="13">
        <v>1</v>
      </c>
      <c r="K987" s="13">
        <v>2000</v>
      </c>
      <c r="L987" s="13">
        <v>2193</v>
      </c>
      <c r="M987" s="13">
        <v>42</v>
      </c>
      <c r="N987" s="13">
        <v>1</v>
      </c>
      <c r="O987" s="13">
        <v>2000</v>
      </c>
      <c r="P987" s="13">
        <v>2193</v>
      </c>
      <c r="Q987" s="13">
        <v>42</v>
      </c>
    </row>
    <row r="988" spans="1:17" x14ac:dyDescent="0.35">
      <c r="A988" s="12">
        <v>52.21</v>
      </c>
      <c r="B988" s="13"/>
      <c r="C988" s="13"/>
      <c r="D988" s="13"/>
      <c r="E988" s="13"/>
      <c r="F988" s="13"/>
      <c r="G988" s="13"/>
      <c r="H988" s="13"/>
      <c r="I988" s="13"/>
      <c r="J988" s="13">
        <v>1</v>
      </c>
      <c r="K988" s="13">
        <v>2000</v>
      </c>
      <c r="L988" s="13">
        <v>2193</v>
      </c>
      <c r="M988" s="13">
        <v>42</v>
      </c>
      <c r="N988" s="13">
        <v>1</v>
      </c>
      <c r="O988" s="13">
        <v>2000</v>
      </c>
      <c r="P988" s="13">
        <v>2193</v>
      </c>
      <c r="Q988" s="13">
        <v>42</v>
      </c>
    </row>
    <row r="989" spans="1:17" x14ac:dyDescent="0.35">
      <c r="A989" s="11" t="s">
        <v>3448</v>
      </c>
      <c r="B989" s="13"/>
      <c r="C989" s="13"/>
      <c r="D989" s="13"/>
      <c r="E989" s="13"/>
      <c r="F989" s="13"/>
      <c r="G989" s="13"/>
      <c r="H989" s="13"/>
      <c r="I989" s="13"/>
      <c r="J989" s="13">
        <v>1</v>
      </c>
      <c r="K989" s="13">
        <v>800</v>
      </c>
      <c r="L989" s="13">
        <v>1365</v>
      </c>
      <c r="M989" s="13">
        <v>20</v>
      </c>
      <c r="N989" s="13">
        <v>1</v>
      </c>
      <c r="O989" s="13">
        <v>800</v>
      </c>
      <c r="P989" s="13">
        <v>1365</v>
      </c>
      <c r="Q989" s="13">
        <v>20</v>
      </c>
    </row>
    <row r="990" spans="1:17" x14ac:dyDescent="0.35">
      <c r="A990" s="12">
        <v>68.25</v>
      </c>
      <c r="B990" s="13"/>
      <c r="C990" s="13"/>
      <c r="D990" s="13"/>
      <c r="E990" s="13"/>
      <c r="F990" s="13"/>
      <c r="G990" s="13"/>
      <c r="H990" s="13"/>
      <c r="I990" s="13"/>
      <c r="J990" s="13">
        <v>1</v>
      </c>
      <c r="K990" s="13">
        <v>800</v>
      </c>
      <c r="L990" s="13">
        <v>1365</v>
      </c>
      <c r="M990" s="13">
        <v>20</v>
      </c>
      <c r="N990" s="13">
        <v>1</v>
      </c>
      <c r="O990" s="13">
        <v>800</v>
      </c>
      <c r="P990" s="13">
        <v>1365</v>
      </c>
      <c r="Q990" s="13">
        <v>20</v>
      </c>
    </row>
    <row r="991" spans="1:17" x14ac:dyDescent="0.35">
      <c r="A991" s="11" t="s">
        <v>3316</v>
      </c>
      <c r="B991" s="13"/>
      <c r="C991" s="13"/>
      <c r="D991" s="13"/>
      <c r="E991" s="13"/>
      <c r="F991" s="13"/>
      <c r="G991" s="13"/>
      <c r="H991" s="13"/>
      <c r="I991" s="13"/>
      <c r="J991" s="13">
        <v>1</v>
      </c>
      <c r="K991" s="13">
        <v>11737</v>
      </c>
      <c r="L991" s="13">
        <v>11747.18</v>
      </c>
      <c r="M991" s="13">
        <v>125</v>
      </c>
      <c r="N991" s="13">
        <v>1</v>
      </c>
      <c r="O991" s="13">
        <v>11737</v>
      </c>
      <c r="P991" s="13">
        <v>11747.18</v>
      </c>
      <c r="Q991" s="13">
        <v>125</v>
      </c>
    </row>
    <row r="992" spans="1:17" x14ac:dyDescent="0.35">
      <c r="A992" s="12">
        <v>93.98</v>
      </c>
      <c r="B992" s="13"/>
      <c r="C992" s="13"/>
      <c r="D992" s="13"/>
      <c r="E992" s="13"/>
      <c r="F992" s="13"/>
      <c r="G992" s="13"/>
      <c r="H992" s="13"/>
      <c r="I992" s="13"/>
      <c r="J992" s="13">
        <v>1</v>
      </c>
      <c r="K992" s="13">
        <v>11737</v>
      </c>
      <c r="L992" s="13">
        <v>11747.18</v>
      </c>
      <c r="M992" s="13">
        <v>125</v>
      </c>
      <c r="N992" s="13">
        <v>1</v>
      </c>
      <c r="O992" s="13">
        <v>11737</v>
      </c>
      <c r="P992" s="13">
        <v>11747.18</v>
      </c>
      <c r="Q992" s="13">
        <v>125</v>
      </c>
    </row>
    <row r="993" spans="1:17" x14ac:dyDescent="0.35">
      <c r="A993" s="11" t="s">
        <v>4004</v>
      </c>
      <c r="B993" s="13">
        <v>1</v>
      </c>
      <c r="C993" s="13">
        <v>1000</v>
      </c>
      <c r="D993" s="13">
        <v>60</v>
      </c>
      <c r="E993" s="13">
        <v>4</v>
      </c>
      <c r="F993" s="13"/>
      <c r="G993" s="13"/>
      <c r="H993" s="13"/>
      <c r="I993" s="13"/>
      <c r="J993" s="13"/>
      <c r="K993" s="13"/>
      <c r="L993" s="13"/>
      <c r="M993" s="13"/>
      <c r="N993" s="13">
        <v>1</v>
      </c>
      <c r="O993" s="13">
        <v>1000</v>
      </c>
      <c r="P993" s="13">
        <v>60</v>
      </c>
      <c r="Q993" s="13">
        <v>4</v>
      </c>
    </row>
    <row r="994" spans="1:17" x14ac:dyDescent="0.35">
      <c r="A994" s="12">
        <v>15</v>
      </c>
      <c r="B994" s="13">
        <v>1</v>
      </c>
      <c r="C994" s="13">
        <v>1000</v>
      </c>
      <c r="D994" s="13">
        <v>60</v>
      </c>
      <c r="E994" s="13">
        <v>4</v>
      </c>
      <c r="F994" s="13"/>
      <c r="G994" s="13"/>
      <c r="H994" s="13"/>
      <c r="I994" s="13"/>
      <c r="J994" s="13"/>
      <c r="K994" s="13"/>
      <c r="L994" s="13"/>
      <c r="M994" s="13"/>
      <c r="N994" s="13">
        <v>1</v>
      </c>
      <c r="O994" s="13">
        <v>1000</v>
      </c>
      <c r="P994" s="13">
        <v>60</v>
      </c>
      <c r="Q994" s="13">
        <v>4</v>
      </c>
    </row>
    <row r="995" spans="1:17" x14ac:dyDescent="0.35">
      <c r="A995" s="11" t="s">
        <v>3266</v>
      </c>
      <c r="B995" s="13"/>
      <c r="C995" s="13"/>
      <c r="D995" s="13"/>
      <c r="E995" s="13"/>
      <c r="F995" s="13"/>
      <c r="G995" s="13"/>
      <c r="H995" s="13"/>
      <c r="I995" s="13"/>
      <c r="J995" s="13">
        <v>2</v>
      </c>
      <c r="K995" s="13">
        <v>11500</v>
      </c>
      <c r="L995" s="13">
        <v>13393</v>
      </c>
      <c r="M995" s="13">
        <v>242</v>
      </c>
      <c r="N995" s="13">
        <v>2</v>
      </c>
      <c r="O995" s="13">
        <v>11500</v>
      </c>
      <c r="P995" s="13">
        <v>13393</v>
      </c>
      <c r="Q995" s="13">
        <v>242</v>
      </c>
    </row>
    <row r="996" spans="1:17" x14ac:dyDescent="0.35">
      <c r="A996" s="12">
        <v>48.33</v>
      </c>
      <c r="B996" s="13"/>
      <c r="C996" s="13"/>
      <c r="D996" s="13"/>
      <c r="E996" s="13"/>
      <c r="F996" s="13"/>
      <c r="G996" s="13"/>
      <c r="H996" s="13"/>
      <c r="I996" s="13"/>
      <c r="J996" s="13">
        <v>1</v>
      </c>
      <c r="K996" s="13">
        <v>6000</v>
      </c>
      <c r="L996" s="13">
        <v>7877</v>
      </c>
      <c r="M996" s="13">
        <v>163</v>
      </c>
      <c r="N996" s="13">
        <v>1</v>
      </c>
      <c r="O996" s="13">
        <v>6000</v>
      </c>
      <c r="P996" s="13">
        <v>7877</v>
      </c>
      <c r="Q996" s="13">
        <v>163</v>
      </c>
    </row>
    <row r="997" spans="1:17" x14ac:dyDescent="0.35">
      <c r="A997" s="12">
        <v>69.819999999999993</v>
      </c>
      <c r="B997" s="13"/>
      <c r="C997" s="13"/>
      <c r="D997" s="13"/>
      <c r="E997" s="13"/>
      <c r="F997" s="13"/>
      <c r="G997" s="13"/>
      <c r="H997" s="13"/>
      <c r="I997" s="13"/>
      <c r="J997" s="13">
        <v>1</v>
      </c>
      <c r="K997" s="13">
        <v>5500</v>
      </c>
      <c r="L997" s="13">
        <v>5516</v>
      </c>
      <c r="M997" s="13">
        <v>79</v>
      </c>
      <c r="N997" s="13">
        <v>1</v>
      </c>
      <c r="O997" s="13">
        <v>5500</v>
      </c>
      <c r="P997" s="13">
        <v>5516</v>
      </c>
      <c r="Q997" s="13">
        <v>79</v>
      </c>
    </row>
    <row r="998" spans="1:17" x14ac:dyDescent="0.35">
      <c r="A998" s="11" t="s">
        <v>2860</v>
      </c>
      <c r="B998" s="13">
        <v>1</v>
      </c>
      <c r="C998" s="13">
        <v>4000</v>
      </c>
      <c r="D998" s="13">
        <v>266</v>
      </c>
      <c r="E998" s="13">
        <v>9</v>
      </c>
      <c r="F998" s="13"/>
      <c r="G998" s="13"/>
      <c r="H998" s="13"/>
      <c r="I998" s="13"/>
      <c r="J998" s="13"/>
      <c r="K998" s="13"/>
      <c r="L998" s="13"/>
      <c r="M998" s="13"/>
      <c r="N998" s="13">
        <v>1</v>
      </c>
      <c r="O998" s="13">
        <v>4000</v>
      </c>
      <c r="P998" s="13">
        <v>266</v>
      </c>
      <c r="Q998" s="13">
        <v>9</v>
      </c>
    </row>
    <row r="999" spans="1:17" x14ac:dyDescent="0.35">
      <c r="A999" s="12">
        <v>29.56</v>
      </c>
      <c r="B999" s="13">
        <v>1</v>
      </c>
      <c r="C999" s="13">
        <v>4000</v>
      </c>
      <c r="D999" s="13">
        <v>266</v>
      </c>
      <c r="E999" s="13">
        <v>9</v>
      </c>
      <c r="F999" s="13"/>
      <c r="G999" s="13"/>
      <c r="H999" s="13"/>
      <c r="I999" s="13"/>
      <c r="J999" s="13"/>
      <c r="K999" s="13"/>
      <c r="L999" s="13"/>
      <c r="M999" s="13"/>
      <c r="N999" s="13">
        <v>1</v>
      </c>
      <c r="O999" s="13">
        <v>4000</v>
      </c>
      <c r="P999" s="13">
        <v>266</v>
      </c>
      <c r="Q999" s="13">
        <v>9</v>
      </c>
    </row>
    <row r="1000" spans="1:17" x14ac:dyDescent="0.35">
      <c r="A1000" s="11" t="s">
        <v>3483</v>
      </c>
      <c r="B1000" s="13"/>
      <c r="C1000" s="13"/>
      <c r="D1000" s="13"/>
      <c r="E1000" s="13"/>
      <c r="F1000" s="13"/>
      <c r="G1000" s="13"/>
      <c r="H1000" s="13"/>
      <c r="I1000" s="13"/>
      <c r="J1000" s="13">
        <v>1</v>
      </c>
      <c r="K1000" s="13">
        <v>2500</v>
      </c>
      <c r="L1000" s="13">
        <v>2856</v>
      </c>
      <c r="M1000" s="13">
        <v>44</v>
      </c>
      <c r="N1000" s="13">
        <v>1</v>
      </c>
      <c r="O1000" s="13">
        <v>2500</v>
      </c>
      <c r="P1000" s="13">
        <v>2856</v>
      </c>
      <c r="Q1000" s="13">
        <v>44</v>
      </c>
    </row>
    <row r="1001" spans="1:17" x14ac:dyDescent="0.35">
      <c r="A1001" s="12">
        <v>64.91</v>
      </c>
      <c r="B1001" s="13"/>
      <c r="C1001" s="13"/>
      <c r="D1001" s="13"/>
      <c r="E1001" s="13"/>
      <c r="F1001" s="13"/>
      <c r="G1001" s="13"/>
      <c r="H1001" s="13"/>
      <c r="I1001" s="13"/>
      <c r="J1001" s="13">
        <v>1</v>
      </c>
      <c r="K1001" s="13">
        <v>2500</v>
      </c>
      <c r="L1001" s="13">
        <v>2856</v>
      </c>
      <c r="M1001" s="13">
        <v>44</v>
      </c>
      <c r="N1001" s="13">
        <v>1</v>
      </c>
      <c r="O1001" s="13">
        <v>2500</v>
      </c>
      <c r="P1001" s="13">
        <v>2856</v>
      </c>
      <c r="Q1001" s="13">
        <v>44</v>
      </c>
    </row>
    <row r="1002" spans="1:17" x14ac:dyDescent="0.35">
      <c r="A1002" s="11" t="s">
        <v>3844</v>
      </c>
      <c r="B1002" s="13">
        <v>1</v>
      </c>
      <c r="C1002" s="13">
        <v>10500</v>
      </c>
      <c r="D1002" s="13">
        <v>1697</v>
      </c>
      <c r="E1002" s="13">
        <v>9</v>
      </c>
      <c r="F1002" s="13"/>
      <c r="G1002" s="13"/>
      <c r="H1002" s="13"/>
      <c r="I1002" s="13"/>
      <c r="J1002" s="13"/>
      <c r="K1002" s="13"/>
      <c r="L1002" s="13"/>
      <c r="M1002" s="13"/>
      <c r="N1002" s="13">
        <v>1</v>
      </c>
      <c r="O1002" s="13">
        <v>10500</v>
      </c>
      <c r="P1002" s="13">
        <v>1697</v>
      </c>
      <c r="Q1002" s="13">
        <v>9</v>
      </c>
    </row>
    <row r="1003" spans="1:17" x14ac:dyDescent="0.35">
      <c r="A1003" s="12">
        <v>188.56</v>
      </c>
      <c r="B1003" s="13">
        <v>1</v>
      </c>
      <c r="C1003" s="13">
        <v>10500</v>
      </c>
      <c r="D1003" s="13">
        <v>1697</v>
      </c>
      <c r="E1003" s="13">
        <v>9</v>
      </c>
      <c r="F1003" s="13"/>
      <c r="G1003" s="13"/>
      <c r="H1003" s="13"/>
      <c r="I1003" s="13"/>
      <c r="J1003" s="13"/>
      <c r="K1003" s="13"/>
      <c r="L1003" s="13"/>
      <c r="M1003" s="13"/>
      <c r="N1003" s="13">
        <v>1</v>
      </c>
      <c r="O1003" s="13">
        <v>10500</v>
      </c>
      <c r="P1003" s="13">
        <v>1697</v>
      </c>
      <c r="Q1003" s="13">
        <v>9</v>
      </c>
    </row>
    <row r="1004" spans="1:17" x14ac:dyDescent="0.35">
      <c r="A1004" s="11" t="s">
        <v>3891</v>
      </c>
      <c r="B1004" s="13">
        <v>1</v>
      </c>
      <c r="C1004" s="13">
        <v>15000</v>
      </c>
      <c r="D1004" s="13">
        <v>520</v>
      </c>
      <c r="E1004" s="13">
        <v>11</v>
      </c>
      <c r="F1004" s="13"/>
      <c r="G1004" s="13"/>
      <c r="H1004" s="13"/>
      <c r="I1004" s="13"/>
      <c r="J1004" s="13"/>
      <c r="K1004" s="13"/>
      <c r="L1004" s="13"/>
      <c r="M1004" s="13"/>
      <c r="N1004" s="13">
        <v>1</v>
      </c>
      <c r="O1004" s="13">
        <v>15000</v>
      </c>
      <c r="P1004" s="13">
        <v>520</v>
      </c>
      <c r="Q1004" s="13">
        <v>11</v>
      </c>
    </row>
    <row r="1005" spans="1:17" x14ac:dyDescent="0.35">
      <c r="A1005" s="12">
        <v>47.27</v>
      </c>
      <c r="B1005" s="13">
        <v>1</v>
      </c>
      <c r="C1005" s="13">
        <v>15000</v>
      </c>
      <c r="D1005" s="13">
        <v>520</v>
      </c>
      <c r="E1005" s="13">
        <v>11</v>
      </c>
      <c r="F1005" s="13"/>
      <c r="G1005" s="13"/>
      <c r="H1005" s="13"/>
      <c r="I1005" s="13"/>
      <c r="J1005" s="13"/>
      <c r="K1005" s="13"/>
      <c r="L1005" s="13"/>
      <c r="M1005" s="13"/>
      <c r="N1005" s="13">
        <v>1</v>
      </c>
      <c r="O1005" s="13">
        <v>15000</v>
      </c>
      <c r="P1005" s="13">
        <v>520</v>
      </c>
      <c r="Q1005" s="13">
        <v>11</v>
      </c>
    </row>
    <row r="1006" spans="1:17" x14ac:dyDescent="0.35">
      <c r="A1006" s="11" t="s">
        <v>3423</v>
      </c>
      <c r="B1006" s="13"/>
      <c r="C1006" s="13"/>
      <c r="D1006" s="13"/>
      <c r="E1006" s="13"/>
      <c r="F1006" s="13"/>
      <c r="G1006" s="13"/>
      <c r="H1006" s="13"/>
      <c r="I1006" s="13"/>
      <c r="J1006" s="13">
        <v>1</v>
      </c>
      <c r="K1006" s="13">
        <v>6000</v>
      </c>
      <c r="L1006" s="13">
        <v>6215</v>
      </c>
      <c r="M1006" s="13">
        <v>76</v>
      </c>
      <c r="N1006" s="13">
        <v>1</v>
      </c>
      <c r="O1006" s="13">
        <v>6000</v>
      </c>
      <c r="P1006" s="13">
        <v>6215</v>
      </c>
      <c r="Q1006" s="13">
        <v>76</v>
      </c>
    </row>
    <row r="1007" spans="1:17" x14ac:dyDescent="0.35">
      <c r="A1007" s="12">
        <v>81.78</v>
      </c>
      <c r="B1007" s="13"/>
      <c r="C1007" s="13"/>
      <c r="D1007" s="13"/>
      <c r="E1007" s="13"/>
      <c r="F1007" s="13"/>
      <c r="G1007" s="13"/>
      <c r="H1007" s="13"/>
      <c r="I1007" s="13"/>
      <c r="J1007" s="13">
        <v>1</v>
      </c>
      <c r="K1007" s="13">
        <v>6000</v>
      </c>
      <c r="L1007" s="13">
        <v>6215</v>
      </c>
      <c r="M1007" s="13">
        <v>76</v>
      </c>
      <c r="N1007" s="13">
        <v>1</v>
      </c>
      <c r="O1007" s="13">
        <v>6000</v>
      </c>
      <c r="P1007" s="13">
        <v>6215</v>
      </c>
      <c r="Q1007" s="13">
        <v>76</v>
      </c>
    </row>
    <row r="1008" spans="1:17" x14ac:dyDescent="0.35">
      <c r="A1008" s="11" t="s">
        <v>3522</v>
      </c>
      <c r="B1008" s="13"/>
      <c r="C1008" s="13"/>
      <c r="D1008" s="13"/>
      <c r="E1008" s="13"/>
      <c r="F1008" s="13"/>
      <c r="G1008" s="13"/>
      <c r="H1008" s="13"/>
      <c r="I1008" s="13"/>
      <c r="J1008" s="13">
        <v>1</v>
      </c>
      <c r="K1008" s="13">
        <v>4000</v>
      </c>
      <c r="L1008" s="13">
        <v>4546</v>
      </c>
      <c r="M1008" s="13">
        <v>80</v>
      </c>
      <c r="N1008" s="13">
        <v>1</v>
      </c>
      <c r="O1008" s="13">
        <v>4000</v>
      </c>
      <c r="P1008" s="13">
        <v>4546</v>
      </c>
      <c r="Q1008" s="13">
        <v>80</v>
      </c>
    </row>
    <row r="1009" spans="1:17" x14ac:dyDescent="0.35">
      <c r="A1009" s="12">
        <v>56.83</v>
      </c>
      <c r="B1009" s="13"/>
      <c r="C1009" s="13"/>
      <c r="D1009" s="13"/>
      <c r="E1009" s="13"/>
      <c r="F1009" s="13"/>
      <c r="G1009" s="13"/>
      <c r="H1009" s="13"/>
      <c r="I1009" s="13"/>
      <c r="J1009" s="13">
        <v>1</v>
      </c>
      <c r="K1009" s="13">
        <v>4000</v>
      </c>
      <c r="L1009" s="13">
        <v>4546</v>
      </c>
      <c r="M1009" s="13">
        <v>80</v>
      </c>
      <c r="N1009" s="13">
        <v>1</v>
      </c>
      <c r="O1009" s="13">
        <v>4000</v>
      </c>
      <c r="P1009" s="13">
        <v>4546</v>
      </c>
      <c r="Q1009" s="13">
        <v>80</v>
      </c>
    </row>
    <row r="1010" spans="1:17" x14ac:dyDescent="0.35">
      <c r="A1010" s="11" t="s">
        <v>2819</v>
      </c>
      <c r="B1010" s="13"/>
      <c r="C1010" s="13"/>
      <c r="D1010" s="13"/>
      <c r="E1010" s="13"/>
      <c r="F1010" s="13"/>
      <c r="G1010" s="13"/>
      <c r="H1010" s="13"/>
      <c r="I1010" s="13"/>
      <c r="J1010" s="13">
        <v>1</v>
      </c>
      <c r="K1010" s="13">
        <v>5000</v>
      </c>
      <c r="L1010" s="13">
        <v>5240</v>
      </c>
      <c r="M1010" s="13">
        <v>104</v>
      </c>
      <c r="N1010" s="13">
        <v>1</v>
      </c>
      <c r="O1010" s="13">
        <v>5000</v>
      </c>
      <c r="P1010" s="13">
        <v>5240</v>
      </c>
      <c r="Q1010" s="13">
        <v>104</v>
      </c>
    </row>
    <row r="1011" spans="1:17" x14ac:dyDescent="0.35">
      <c r="A1011" s="12">
        <v>50.38</v>
      </c>
      <c r="B1011" s="13"/>
      <c r="C1011" s="13"/>
      <c r="D1011" s="13"/>
      <c r="E1011" s="13"/>
      <c r="F1011" s="13"/>
      <c r="G1011" s="13"/>
      <c r="H1011" s="13"/>
      <c r="I1011" s="13"/>
      <c r="J1011" s="13">
        <v>1</v>
      </c>
      <c r="K1011" s="13">
        <v>5000</v>
      </c>
      <c r="L1011" s="13">
        <v>5240</v>
      </c>
      <c r="M1011" s="13">
        <v>104</v>
      </c>
      <c r="N1011" s="13">
        <v>1</v>
      </c>
      <c r="O1011" s="13">
        <v>5000</v>
      </c>
      <c r="P1011" s="13">
        <v>5240</v>
      </c>
      <c r="Q1011" s="13">
        <v>104</v>
      </c>
    </row>
    <row r="1012" spans="1:17" x14ac:dyDescent="0.35">
      <c r="A1012" s="11" t="s">
        <v>3362</v>
      </c>
      <c r="B1012" s="13"/>
      <c r="C1012" s="13"/>
      <c r="D1012" s="13"/>
      <c r="E1012" s="13"/>
      <c r="F1012" s="13"/>
      <c r="G1012" s="13"/>
      <c r="H1012" s="13"/>
      <c r="I1012" s="13"/>
      <c r="J1012" s="13">
        <v>1</v>
      </c>
      <c r="K1012" s="13">
        <v>7750</v>
      </c>
      <c r="L1012" s="13">
        <v>7860</v>
      </c>
      <c r="M1012" s="13">
        <v>26</v>
      </c>
      <c r="N1012" s="13">
        <v>1</v>
      </c>
      <c r="O1012" s="13">
        <v>7750</v>
      </c>
      <c r="P1012" s="13">
        <v>7860</v>
      </c>
      <c r="Q1012" s="13">
        <v>26</v>
      </c>
    </row>
    <row r="1013" spans="1:17" x14ac:dyDescent="0.35">
      <c r="A1013" s="12">
        <v>302.31</v>
      </c>
      <c r="B1013" s="13"/>
      <c r="C1013" s="13"/>
      <c r="D1013" s="13"/>
      <c r="E1013" s="13"/>
      <c r="F1013" s="13"/>
      <c r="G1013" s="13"/>
      <c r="H1013" s="13"/>
      <c r="I1013" s="13"/>
      <c r="J1013" s="13">
        <v>1</v>
      </c>
      <c r="K1013" s="13">
        <v>7750</v>
      </c>
      <c r="L1013" s="13">
        <v>7860</v>
      </c>
      <c r="M1013" s="13">
        <v>26</v>
      </c>
      <c r="N1013" s="13">
        <v>1</v>
      </c>
      <c r="O1013" s="13">
        <v>7750</v>
      </c>
      <c r="P1013" s="13">
        <v>7860</v>
      </c>
      <c r="Q1013" s="13">
        <v>26</v>
      </c>
    </row>
    <row r="1014" spans="1:17" x14ac:dyDescent="0.35">
      <c r="A1014" s="11" t="s">
        <v>3999</v>
      </c>
      <c r="B1014" s="13">
        <v>1</v>
      </c>
      <c r="C1014" s="13">
        <v>2000</v>
      </c>
      <c r="D1014" s="13">
        <v>201</v>
      </c>
      <c r="E1014" s="13">
        <v>2</v>
      </c>
      <c r="F1014" s="13"/>
      <c r="G1014" s="13"/>
      <c r="H1014" s="13"/>
      <c r="I1014" s="13"/>
      <c r="J1014" s="13"/>
      <c r="K1014" s="13"/>
      <c r="L1014" s="13"/>
      <c r="M1014" s="13"/>
      <c r="N1014" s="13">
        <v>1</v>
      </c>
      <c r="O1014" s="13">
        <v>2000</v>
      </c>
      <c r="P1014" s="13">
        <v>201</v>
      </c>
      <c r="Q1014" s="13">
        <v>2</v>
      </c>
    </row>
    <row r="1015" spans="1:17" x14ac:dyDescent="0.35">
      <c r="A1015" s="12">
        <v>100.5</v>
      </c>
      <c r="B1015" s="13">
        <v>1</v>
      </c>
      <c r="C1015" s="13">
        <v>2000</v>
      </c>
      <c r="D1015" s="13">
        <v>201</v>
      </c>
      <c r="E1015" s="13">
        <v>2</v>
      </c>
      <c r="F1015" s="13"/>
      <c r="G1015" s="13"/>
      <c r="H1015" s="13"/>
      <c r="I1015" s="13"/>
      <c r="J1015" s="13"/>
      <c r="K1015" s="13"/>
      <c r="L1015" s="13"/>
      <c r="M1015" s="13"/>
      <c r="N1015" s="13">
        <v>1</v>
      </c>
      <c r="O1015" s="13">
        <v>2000</v>
      </c>
      <c r="P1015" s="13">
        <v>201</v>
      </c>
      <c r="Q1015" s="13">
        <v>2</v>
      </c>
    </row>
    <row r="1016" spans="1:17" x14ac:dyDescent="0.35">
      <c r="A1016" s="11" t="s">
        <v>3320</v>
      </c>
      <c r="B1016" s="13"/>
      <c r="C1016" s="13"/>
      <c r="D1016" s="13"/>
      <c r="E1016" s="13"/>
      <c r="F1016" s="13"/>
      <c r="G1016" s="13"/>
      <c r="H1016" s="13"/>
      <c r="I1016" s="13"/>
      <c r="J1016" s="13">
        <v>1</v>
      </c>
      <c r="K1016" s="13">
        <v>2500</v>
      </c>
      <c r="L1016" s="13">
        <v>2525</v>
      </c>
      <c r="M1016" s="13">
        <v>38</v>
      </c>
      <c r="N1016" s="13">
        <v>1</v>
      </c>
      <c r="O1016" s="13">
        <v>2500</v>
      </c>
      <c r="P1016" s="13">
        <v>2525</v>
      </c>
      <c r="Q1016" s="13">
        <v>38</v>
      </c>
    </row>
    <row r="1017" spans="1:17" x14ac:dyDescent="0.35">
      <c r="A1017" s="12">
        <v>66.45</v>
      </c>
      <c r="B1017" s="13"/>
      <c r="C1017" s="13"/>
      <c r="D1017" s="13"/>
      <c r="E1017" s="13"/>
      <c r="F1017" s="13"/>
      <c r="G1017" s="13"/>
      <c r="H1017" s="13"/>
      <c r="I1017" s="13"/>
      <c r="J1017" s="13">
        <v>1</v>
      </c>
      <c r="K1017" s="13">
        <v>2500</v>
      </c>
      <c r="L1017" s="13">
        <v>2525</v>
      </c>
      <c r="M1017" s="13">
        <v>38</v>
      </c>
      <c r="N1017" s="13">
        <v>1</v>
      </c>
      <c r="O1017" s="13">
        <v>2500</v>
      </c>
      <c r="P1017" s="13">
        <v>2525</v>
      </c>
      <c r="Q1017" s="13">
        <v>38</v>
      </c>
    </row>
    <row r="1018" spans="1:17" x14ac:dyDescent="0.35">
      <c r="A1018" s="11" t="s">
        <v>3718</v>
      </c>
      <c r="B1018" s="13"/>
      <c r="C1018" s="13"/>
      <c r="D1018" s="13"/>
      <c r="E1018" s="13"/>
      <c r="F1018" s="13"/>
      <c r="G1018" s="13"/>
      <c r="H1018" s="13"/>
      <c r="I1018" s="13"/>
      <c r="J1018" s="13">
        <v>1</v>
      </c>
      <c r="K1018" s="13">
        <v>5000</v>
      </c>
      <c r="L1018" s="13">
        <v>5040</v>
      </c>
      <c r="M1018" s="13">
        <v>44</v>
      </c>
      <c r="N1018" s="13">
        <v>1</v>
      </c>
      <c r="O1018" s="13">
        <v>5000</v>
      </c>
      <c r="P1018" s="13">
        <v>5040</v>
      </c>
      <c r="Q1018" s="13">
        <v>44</v>
      </c>
    </row>
    <row r="1019" spans="1:17" x14ac:dyDescent="0.35">
      <c r="A1019" s="12">
        <v>114.55</v>
      </c>
      <c r="B1019" s="13"/>
      <c r="C1019" s="13"/>
      <c r="D1019" s="13"/>
      <c r="E1019" s="13"/>
      <c r="F1019" s="13"/>
      <c r="G1019" s="13"/>
      <c r="H1019" s="13"/>
      <c r="I1019" s="13"/>
      <c r="J1019" s="13">
        <v>1</v>
      </c>
      <c r="K1019" s="13">
        <v>5000</v>
      </c>
      <c r="L1019" s="13">
        <v>5040</v>
      </c>
      <c r="M1019" s="13">
        <v>44</v>
      </c>
      <c r="N1019" s="13">
        <v>1</v>
      </c>
      <c r="O1019" s="13">
        <v>5000</v>
      </c>
      <c r="P1019" s="13">
        <v>5040</v>
      </c>
      <c r="Q1019" s="13">
        <v>44</v>
      </c>
    </row>
    <row r="1020" spans="1:17" x14ac:dyDescent="0.35">
      <c r="A1020" s="11" t="s">
        <v>3497</v>
      </c>
      <c r="B1020" s="13"/>
      <c r="C1020" s="13"/>
      <c r="D1020" s="13"/>
      <c r="E1020" s="13"/>
      <c r="F1020" s="13"/>
      <c r="G1020" s="13"/>
      <c r="H1020" s="13"/>
      <c r="I1020" s="13"/>
      <c r="J1020" s="13">
        <v>1</v>
      </c>
      <c r="K1020" s="13">
        <v>1650</v>
      </c>
      <c r="L1020" s="13">
        <v>1690</v>
      </c>
      <c r="M1020" s="13">
        <v>42</v>
      </c>
      <c r="N1020" s="13">
        <v>1</v>
      </c>
      <c r="O1020" s="13">
        <v>1650</v>
      </c>
      <c r="P1020" s="13">
        <v>1690</v>
      </c>
      <c r="Q1020" s="13">
        <v>42</v>
      </c>
    </row>
    <row r="1021" spans="1:17" x14ac:dyDescent="0.35">
      <c r="A1021" s="12">
        <v>40.24</v>
      </c>
      <c r="B1021" s="13"/>
      <c r="C1021" s="13"/>
      <c r="D1021" s="13"/>
      <c r="E1021" s="13"/>
      <c r="F1021" s="13"/>
      <c r="G1021" s="13"/>
      <c r="H1021" s="13"/>
      <c r="I1021" s="13"/>
      <c r="J1021" s="13">
        <v>1</v>
      </c>
      <c r="K1021" s="13">
        <v>1650</v>
      </c>
      <c r="L1021" s="13">
        <v>1690</v>
      </c>
      <c r="M1021" s="13">
        <v>42</v>
      </c>
      <c r="N1021" s="13">
        <v>1</v>
      </c>
      <c r="O1021" s="13">
        <v>1650</v>
      </c>
      <c r="P1021" s="13">
        <v>1690</v>
      </c>
      <c r="Q1021" s="13">
        <v>42</v>
      </c>
    </row>
    <row r="1022" spans="1:17" x14ac:dyDescent="0.35">
      <c r="A1022" s="11" t="s">
        <v>3961</v>
      </c>
      <c r="B1022" s="13">
        <v>1</v>
      </c>
      <c r="C1022" s="13">
        <v>2000</v>
      </c>
      <c r="D1022" s="13">
        <v>126</v>
      </c>
      <c r="E1022" s="13">
        <v>3</v>
      </c>
      <c r="F1022" s="13"/>
      <c r="G1022" s="13"/>
      <c r="H1022" s="13"/>
      <c r="I1022" s="13"/>
      <c r="J1022" s="13"/>
      <c r="K1022" s="13"/>
      <c r="L1022" s="13"/>
      <c r="M1022" s="13"/>
      <c r="N1022" s="13">
        <v>1</v>
      </c>
      <c r="O1022" s="13">
        <v>2000</v>
      </c>
      <c r="P1022" s="13">
        <v>126</v>
      </c>
      <c r="Q1022" s="13">
        <v>3</v>
      </c>
    </row>
    <row r="1023" spans="1:17" x14ac:dyDescent="0.35">
      <c r="A1023" s="12">
        <v>42</v>
      </c>
      <c r="B1023" s="13">
        <v>1</v>
      </c>
      <c r="C1023" s="13">
        <v>2000</v>
      </c>
      <c r="D1023" s="13">
        <v>126</v>
      </c>
      <c r="E1023" s="13">
        <v>3</v>
      </c>
      <c r="F1023" s="13"/>
      <c r="G1023" s="13"/>
      <c r="H1023" s="13"/>
      <c r="I1023" s="13"/>
      <c r="J1023" s="13"/>
      <c r="K1023" s="13"/>
      <c r="L1023" s="13"/>
      <c r="M1023" s="13"/>
      <c r="N1023" s="13">
        <v>1</v>
      </c>
      <c r="O1023" s="13">
        <v>2000</v>
      </c>
      <c r="P1023" s="13">
        <v>126</v>
      </c>
      <c r="Q1023" s="13">
        <v>3</v>
      </c>
    </row>
    <row r="1024" spans="1:17" x14ac:dyDescent="0.35">
      <c r="A1024" s="11" t="s">
        <v>3129</v>
      </c>
      <c r="B1024" s="13"/>
      <c r="C1024" s="13"/>
      <c r="D1024" s="13"/>
      <c r="E1024" s="13"/>
      <c r="F1024" s="13">
        <v>1</v>
      </c>
      <c r="G1024" s="13">
        <v>1250</v>
      </c>
      <c r="H1024" s="13">
        <v>10</v>
      </c>
      <c r="I1024" s="13">
        <v>1</v>
      </c>
      <c r="J1024" s="13"/>
      <c r="K1024" s="13"/>
      <c r="L1024" s="13"/>
      <c r="M1024" s="13"/>
      <c r="N1024" s="13">
        <v>1</v>
      </c>
      <c r="O1024" s="13">
        <v>1250</v>
      </c>
      <c r="P1024" s="13">
        <v>10</v>
      </c>
      <c r="Q1024" s="13">
        <v>1</v>
      </c>
    </row>
    <row r="1025" spans="1:17" x14ac:dyDescent="0.35">
      <c r="A1025" s="12">
        <v>10</v>
      </c>
      <c r="B1025" s="13"/>
      <c r="C1025" s="13"/>
      <c r="D1025" s="13"/>
      <c r="E1025" s="13"/>
      <c r="F1025" s="13">
        <v>1</v>
      </c>
      <c r="G1025" s="13">
        <v>1250</v>
      </c>
      <c r="H1025" s="13">
        <v>10</v>
      </c>
      <c r="I1025" s="13">
        <v>1</v>
      </c>
      <c r="J1025" s="13"/>
      <c r="K1025" s="13"/>
      <c r="L1025" s="13"/>
      <c r="M1025" s="13"/>
      <c r="N1025" s="13">
        <v>1</v>
      </c>
      <c r="O1025" s="13">
        <v>1250</v>
      </c>
      <c r="P1025" s="13">
        <v>10</v>
      </c>
      <c r="Q1025" s="13">
        <v>1</v>
      </c>
    </row>
    <row r="1026" spans="1:17" x14ac:dyDescent="0.35">
      <c r="A1026" s="11" t="s">
        <v>3842</v>
      </c>
      <c r="B1026" s="13">
        <v>1</v>
      </c>
      <c r="C1026" s="13">
        <v>40000</v>
      </c>
      <c r="D1026" s="13">
        <v>842</v>
      </c>
      <c r="E1026" s="13">
        <v>12</v>
      </c>
      <c r="F1026" s="13"/>
      <c r="G1026" s="13"/>
      <c r="H1026" s="13"/>
      <c r="I1026" s="13"/>
      <c r="J1026" s="13"/>
      <c r="K1026" s="13"/>
      <c r="L1026" s="13"/>
      <c r="M1026" s="13"/>
      <c r="N1026" s="13">
        <v>1</v>
      </c>
      <c r="O1026" s="13">
        <v>40000</v>
      </c>
      <c r="P1026" s="13">
        <v>842</v>
      </c>
      <c r="Q1026" s="13">
        <v>12</v>
      </c>
    </row>
    <row r="1027" spans="1:17" x14ac:dyDescent="0.35">
      <c r="A1027" s="12">
        <v>70.17</v>
      </c>
      <c r="B1027" s="13">
        <v>1</v>
      </c>
      <c r="C1027" s="13">
        <v>40000</v>
      </c>
      <c r="D1027" s="13">
        <v>842</v>
      </c>
      <c r="E1027" s="13">
        <v>12</v>
      </c>
      <c r="F1027" s="13"/>
      <c r="G1027" s="13"/>
      <c r="H1027" s="13"/>
      <c r="I1027" s="13"/>
      <c r="J1027" s="13"/>
      <c r="K1027" s="13"/>
      <c r="L1027" s="13"/>
      <c r="M1027" s="13"/>
      <c r="N1027" s="13">
        <v>1</v>
      </c>
      <c r="O1027" s="13">
        <v>40000</v>
      </c>
      <c r="P1027" s="13">
        <v>842</v>
      </c>
      <c r="Q1027" s="13">
        <v>12</v>
      </c>
    </row>
    <row r="1028" spans="1:17" x14ac:dyDescent="0.35">
      <c r="A1028" s="11" t="s">
        <v>3727</v>
      </c>
      <c r="B1028" s="13">
        <v>1</v>
      </c>
      <c r="C1028" s="13">
        <v>1000</v>
      </c>
      <c r="D1028" s="13">
        <v>100</v>
      </c>
      <c r="E1028" s="13">
        <v>1</v>
      </c>
      <c r="F1028" s="13"/>
      <c r="G1028" s="13"/>
      <c r="H1028" s="13"/>
      <c r="I1028" s="13"/>
      <c r="J1028" s="13"/>
      <c r="K1028" s="13"/>
      <c r="L1028" s="13"/>
      <c r="M1028" s="13"/>
      <c r="N1028" s="13">
        <v>1</v>
      </c>
      <c r="O1028" s="13">
        <v>1000</v>
      </c>
      <c r="P1028" s="13">
        <v>100</v>
      </c>
      <c r="Q1028" s="13">
        <v>1</v>
      </c>
    </row>
    <row r="1029" spans="1:17" x14ac:dyDescent="0.35">
      <c r="A1029" s="12">
        <v>100</v>
      </c>
      <c r="B1029" s="13">
        <v>1</v>
      </c>
      <c r="C1029" s="13">
        <v>1000</v>
      </c>
      <c r="D1029" s="13">
        <v>100</v>
      </c>
      <c r="E1029" s="13">
        <v>1</v>
      </c>
      <c r="F1029" s="13"/>
      <c r="G1029" s="13"/>
      <c r="H1029" s="13"/>
      <c r="I1029" s="13"/>
      <c r="J1029" s="13"/>
      <c r="K1029" s="13"/>
      <c r="L1029" s="13"/>
      <c r="M1029" s="13"/>
      <c r="N1029" s="13">
        <v>1</v>
      </c>
      <c r="O1029" s="13">
        <v>1000</v>
      </c>
      <c r="P1029" s="13">
        <v>100</v>
      </c>
      <c r="Q1029" s="13">
        <v>1</v>
      </c>
    </row>
    <row r="1030" spans="1:17" x14ac:dyDescent="0.35">
      <c r="A1030" s="11" t="s">
        <v>3553</v>
      </c>
      <c r="B1030" s="13"/>
      <c r="C1030" s="13"/>
      <c r="D1030" s="13"/>
      <c r="E1030" s="13"/>
      <c r="F1030" s="13"/>
      <c r="G1030" s="13"/>
      <c r="H1030" s="13"/>
      <c r="I1030" s="13"/>
      <c r="J1030" s="13">
        <v>1</v>
      </c>
      <c r="K1030" s="13">
        <v>5000</v>
      </c>
      <c r="L1030" s="13">
        <v>5671.11</v>
      </c>
      <c r="M1030" s="13">
        <v>53</v>
      </c>
      <c r="N1030" s="13">
        <v>1</v>
      </c>
      <c r="O1030" s="13">
        <v>5000</v>
      </c>
      <c r="P1030" s="13">
        <v>5671.11</v>
      </c>
      <c r="Q1030" s="13">
        <v>53</v>
      </c>
    </row>
    <row r="1031" spans="1:17" x14ac:dyDescent="0.35">
      <c r="A1031" s="12">
        <v>107</v>
      </c>
      <c r="B1031" s="13"/>
      <c r="C1031" s="13"/>
      <c r="D1031" s="13"/>
      <c r="E1031" s="13"/>
      <c r="F1031" s="13"/>
      <c r="G1031" s="13"/>
      <c r="H1031" s="13"/>
      <c r="I1031" s="13"/>
      <c r="J1031" s="13">
        <v>1</v>
      </c>
      <c r="K1031" s="13">
        <v>5000</v>
      </c>
      <c r="L1031" s="13">
        <v>5671.11</v>
      </c>
      <c r="M1031" s="13">
        <v>53</v>
      </c>
      <c r="N1031" s="13">
        <v>1</v>
      </c>
      <c r="O1031" s="13">
        <v>5000</v>
      </c>
      <c r="P1031" s="13">
        <v>5671.11</v>
      </c>
      <c r="Q1031" s="13">
        <v>53</v>
      </c>
    </row>
    <row r="1032" spans="1:17" x14ac:dyDescent="0.35">
      <c r="A1032" s="11" t="s">
        <v>3300</v>
      </c>
      <c r="B1032" s="13"/>
      <c r="C1032" s="13"/>
      <c r="D1032" s="13"/>
      <c r="E1032" s="13"/>
      <c r="F1032" s="13"/>
      <c r="G1032" s="13"/>
      <c r="H1032" s="13"/>
      <c r="I1032" s="13"/>
      <c r="J1032" s="13">
        <v>1</v>
      </c>
      <c r="K1032" s="13">
        <v>3000</v>
      </c>
      <c r="L1032" s="13">
        <v>4085</v>
      </c>
      <c r="M1032" s="13">
        <v>88</v>
      </c>
      <c r="N1032" s="13">
        <v>1</v>
      </c>
      <c r="O1032" s="13">
        <v>3000</v>
      </c>
      <c r="P1032" s="13">
        <v>4085</v>
      </c>
      <c r="Q1032" s="13">
        <v>88</v>
      </c>
    </row>
    <row r="1033" spans="1:17" x14ac:dyDescent="0.35">
      <c r="A1033" s="12">
        <v>46.42</v>
      </c>
      <c r="B1033" s="13"/>
      <c r="C1033" s="13"/>
      <c r="D1033" s="13"/>
      <c r="E1033" s="13"/>
      <c r="F1033" s="13"/>
      <c r="G1033" s="13"/>
      <c r="H1033" s="13"/>
      <c r="I1033" s="13"/>
      <c r="J1033" s="13">
        <v>1</v>
      </c>
      <c r="K1033" s="13">
        <v>3000</v>
      </c>
      <c r="L1033" s="13">
        <v>4085</v>
      </c>
      <c r="M1033" s="13">
        <v>88</v>
      </c>
      <c r="N1033" s="13">
        <v>1</v>
      </c>
      <c r="O1033" s="13">
        <v>3000</v>
      </c>
      <c r="P1033" s="13">
        <v>4085</v>
      </c>
      <c r="Q1033" s="13">
        <v>88</v>
      </c>
    </row>
    <row r="1034" spans="1:17" x14ac:dyDescent="0.35">
      <c r="A1034" s="11" t="s">
        <v>3326</v>
      </c>
      <c r="B1034" s="13"/>
      <c r="C1034" s="13"/>
      <c r="D1034" s="13"/>
      <c r="E1034" s="13"/>
      <c r="F1034" s="13"/>
      <c r="G1034" s="13"/>
      <c r="H1034" s="13"/>
      <c r="I1034" s="13"/>
      <c r="J1034" s="13">
        <v>1</v>
      </c>
      <c r="K1034" s="13">
        <v>8000</v>
      </c>
      <c r="L1034" s="13">
        <v>8110</v>
      </c>
      <c r="M1034" s="13">
        <v>57</v>
      </c>
      <c r="N1034" s="13">
        <v>1</v>
      </c>
      <c r="O1034" s="13">
        <v>8000</v>
      </c>
      <c r="P1034" s="13">
        <v>8110</v>
      </c>
      <c r="Q1034" s="13">
        <v>57</v>
      </c>
    </row>
    <row r="1035" spans="1:17" x14ac:dyDescent="0.35">
      <c r="A1035" s="12">
        <v>142.28</v>
      </c>
      <c r="B1035" s="13"/>
      <c r="C1035" s="13"/>
      <c r="D1035" s="13"/>
      <c r="E1035" s="13"/>
      <c r="F1035" s="13"/>
      <c r="G1035" s="13"/>
      <c r="H1035" s="13"/>
      <c r="I1035" s="13"/>
      <c r="J1035" s="13">
        <v>1</v>
      </c>
      <c r="K1035" s="13">
        <v>8000</v>
      </c>
      <c r="L1035" s="13">
        <v>8110</v>
      </c>
      <c r="M1035" s="13">
        <v>57</v>
      </c>
      <c r="N1035" s="13">
        <v>1</v>
      </c>
      <c r="O1035" s="13">
        <v>8000</v>
      </c>
      <c r="P1035" s="13">
        <v>8110</v>
      </c>
      <c r="Q1035" s="13">
        <v>57</v>
      </c>
    </row>
    <row r="1036" spans="1:17" x14ac:dyDescent="0.35">
      <c r="A1036" s="11" t="s">
        <v>3477</v>
      </c>
      <c r="B1036" s="13">
        <v>1</v>
      </c>
      <c r="C1036" s="13">
        <v>700</v>
      </c>
      <c r="D1036" s="13">
        <v>150</v>
      </c>
      <c r="E1036" s="13">
        <v>4</v>
      </c>
      <c r="F1036" s="13"/>
      <c r="G1036" s="13"/>
      <c r="H1036" s="13"/>
      <c r="I1036" s="13"/>
      <c r="J1036" s="13">
        <v>1</v>
      </c>
      <c r="K1036" s="13">
        <v>2000</v>
      </c>
      <c r="L1036" s="13">
        <v>2257</v>
      </c>
      <c r="M1036" s="13">
        <v>57</v>
      </c>
      <c r="N1036" s="13">
        <v>2</v>
      </c>
      <c r="O1036" s="13">
        <v>2700</v>
      </c>
      <c r="P1036" s="13">
        <v>2407</v>
      </c>
      <c r="Q1036" s="13">
        <v>61</v>
      </c>
    </row>
    <row r="1037" spans="1:17" x14ac:dyDescent="0.35">
      <c r="A1037" s="12">
        <v>37.5</v>
      </c>
      <c r="B1037" s="13">
        <v>1</v>
      </c>
      <c r="C1037" s="13">
        <v>700</v>
      </c>
      <c r="D1037" s="13">
        <v>150</v>
      </c>
      <c r="E1037" s="13">
        <v>4</v>
      </c>
      <c r="F1037" s="13"/>
      <c r="G1037" s="13"/>
      <c r="H1037" s="13"/>
      <c r="I1037" s="13"/>
      <c r="J1037" s="13"/>
      <c r="K1037" s="13"/>
      <c r="L1037" s="13"/>
      <c r="M1037" s="13"/>
      <c r="N1037" s="13">
        <v>1</v>
      </c>
      <c r="O1037" s="13">
        <v>700</v>
      </c>
      <c r="P1037" s="13">
        <v>150</v>
      </c>
      <c r="Q1037" s="13">
        <v>4</v>
      </c>
    </row>
    <row r="1038" spans="1:17" x14ac:dyDescent="0.35">
      <c r="A1038" s="12">
        <v>39.6</v>
      </c>
      <c r="B1038" s="13"/>
      <c r="C1038" s="13"/>
      <c r="D1038" s="13"/>
      <c r="E1038" s="13"/>
      <c r="F1038" s="13"/>
      <c r="G1038" s="13"/>
      <c r="H1038" s="13"/>
      <c r="I1038" s="13"/>
      <c r="J1038" s="13">
        <v>1</v>
      </c>
      <c r="K1038" s="13">
        <v>2000</v>
      </c>
      <c r="L1038" s="13">
        <v>2257</v>
      </c>
      <c r="M1038" s="13">
        <v>57</v>
      </c>
      <c r="N1038" s="13">
        <v>1</v>
      </c>
      <c r="O1038" s="13">
        <v>2000</v>
      </c>
      <c r="P1038" s="13">
        <v>2257</v>
      </c>
      <c r="Q1038" s="13">
        <v>57</v>
      </c>
    </row>
    <row r="1039" spans="1:17" x14ac:dyDescent="0.35">
      <c r="A1039" s="11" t="s">
        <v>3348</v>
      </c>
      <c r="B1039" s="13"/>
      <c r="C1039" s="13"/>
      <c r="D1039" s="13"/>
      <c r="E1039" s="13"/>
      <c r="F1039" s="13"/>
      <c r="G1039" s="13"/>
      <c r="H1039" s="13"/>
      <c r="I1039" s="13"/>
      <c r="J1039" s="13">
        <v>1</v>
      </c>
      <c r="K1039" s="13">
        <v>1000</v>
      </c>
      <c r="L1039" s="13">
        <v>1534</v>
      </c>
      <c r="M1039" s="13">
        <v>14</v>
      </c>
      <c r="N1039" s="13">
        <v>1</v>
      </c>
      <c r="O1039" s="13">
        <v>1000</v>
      </c>
      <c r="P1039" s="13">
        <v>1534</v>
      </c>
      <c r="Q1039" s="13">
        <v>14</v>
      </c>
    </row>
    <row r="1040" spans="1:17" x14ac:dyDescent="0.35">
      <c r="A1040" s="12">
        <v>109.57</v>
      </c>
      <c r="B1040" s="13"/>
      <c r="C1040" s="13"/>
      <c r="D1040" s="13"/>
      <c r="E1040" s="13"/>
      <c r="F1040" s="13"/>
      <c r="G1040" s="13"/>
      <c r="H1040" s="13"/>
      <c r="I1040" s="13"/>
      <c r="J1040" s="13">
        <v>1</v>
      </c>
      <c r="K1040" s="13">
        <v>1000</v>
      </c>
      <c r="L1040" s="13">
        <v>1534</v>
      </c>
      <c r="M1040" s="13">
        <v>14</v>
      </c>
      <c r="N1040" s="13">
        <v>1</v>
      </c>
      <c r="O1040" s="13">
        <v>1000</v>
      </c>
      <c r="P1040" s="13">
        <v>1534</v>
      </c>
      <c r="Q1040" s="13">
        <v>14</v>
      </c>
    </row>
    <row r="1041" spans="1:17" x14ac:dyDescent="0.35">
      <c r="A1041" s="11" t="s">
        <v>3130</v>
      </c>
      <c r="B1041" s="13"/>
      <c r="C1041" s="13"/>
      <c r="D1041" s="13"/>
      <c r="E1041" s="13"/>
      <c r="F1041" s="13">
        <v>1</v>
      </c>
      <c r="G1041" s="13">
        <v>10000</v>
      </c>
      <c r="H1041" s="13">
        <v>375</v>
      </c>
      <c r="I1041" s="13">
        <v>4</v>
      </c>
      <c r="J1041" s="13"/>
      <c r="K1041" s="13"/>
      <c r="L1041" s="13"/>
      <c r="M1041" s="13"/>
      <c r="N1041" s="13">
        <v>1</v>
      </c>
      <c r="O1041" s="13">
        <v>10000</v>
      </c>
      <c r="P1041" s="13">
        <v>375</v>
      </c>
      <c r="Q1041" s="13">
        <v>4</v>
      </c>
    </row>
    <row r="1042" spans="1:17" x14ac:dyDescent="0.35">
      <c r="A1042" s="12">
        <v>93.75</v>
      </c>
      <c r="B1042" s="13"/>
      <c r="C1042" s="13"/>
      <c r="D1042" s="13"/>
      <c r="E1042" s="13"/>
      <c r="F1042" s="13">
        <v>1</v>
      </c>
      <c r="G1042" s="13">
        <v>10000</v>
      </c>
      <c r="H1042" s="13">
        <v>375</v>
      </c>
      <c r="I1042" s="13">
        <v>4</v>
      </c>
      <c r="J1042" s="13"/>
      <c r="K1042" s="13"/>
      <c r="L1042" s="13"/>
      <c r="M1042" s="13"/>
      <c r="N1042" s="13">
        <v>1</v>
      </c>
      <c r="O1042" s="13">
        <v>10000</v>
      </c>
      <c r="P1042" s="13">
        <v>375</v>
      </c>
      <c r="Q1042" s="13">
        <v>4</v>
      </c>
    </row>
    <row r="1043" spans="1:17" x14ac:dyDescent="0.35">
      <c r="A1043" s="11" t="s">
        <v>4097</v>
      </c>
      <c r="B1043" s="13">
        <v>1</v>
      </c>
      <c r="C1043" s="13">
        <v>600</v>
      </c>
      <c r="D1043" s="13">
        <v>0</v>
      </c>
      <c r="E1043" s="13">
        <v>0</v>
      </c>
      <c r="F1043" s="13"/>
      <c r="G1043" s="13"/>
      <c r="H1043" s="13"/>
      <c r="I1043" s="13"/>
      <c r="J1043" s="13"/>
      <c r="K1043" s="13"/>
      <c r="L1043" s="13"/>
      <c r="M1043" s="13"/>
      <c r="N1043" s="13">
        <v>1</v>
      </c>
      <c r="O1043" s="13">
        <v>600</v>
      </c>
      <c r="P1043" s="13">
        <v>0</v>
      </c>
      <c r="Q1043" s="13">
        <v>0</v>
      </c>
    </row>
    <row r="1044" spans="1:17" x14ac:dyDescent="0.35">
      <c r="A1044" s="12" t="s">
        <v>8382</v>
      </c>
      <c r="B1044" s="13">
        <v>1</v>
      </c>
      <c r="C1044" s="13">
        <v>600</v>
      </c>
      <c r="D1044" s="13">
        <v>0</v>
      </c>
      <c r="E1044" s="13">
        <v>0</v>
      </c>
      <c r="F1044" s="13"/>
      <c r="G1044" s="13"/>
      <c r="H1044" s="13"/>
      <c r="I1044" s="13"/>
      <c r="J1044" s="13"/>
      <c r="K1044" s="13"/>
      <c r="L1044" s="13"/>
      <c r="M1044" s="13"/>
      <c r="N1044" s="13">
        <v>1</v>
      </c>
      <c r="O1044" s="13">
        <v>600</v>
      </c>
      <c r="P1044" s="13">
        <v>0</v>
      </c>
      <c r="Q1044" s="13">
        <v>0</v>
      </c>
    </row>
    <row r="1045" spans="1:17" x14ac:dyDescent="0.35">
      <c r="A1045" s="11" t="s">
        <v>3313</v>
      </c>
      <c r="B1045" s="13"/>
      <c r="C1045" s="13"/>
      <c r="D1045" s="13"/>
      <c r="E1045" s="13"/>
      <c r="F1045" s="13"/>
      <c r="G1045" s="13"/>
      <c r="H1045" s="13"/>
      <c r="I1045" s="13"/>
      <c r="J1045" s="13">
        <v>1</v>
      </c>
      <c r="K1045" s="13">
        <v>2000</v>
      </c>
      <c r="L1045" s="13">
        <v>2321</v>
      </c>
      <c r="M1045" s="13">
        <v>29</v>
      </c>
      <c r="N1045" s="13">
        <v>1</v>
      </c>
      <c r="O1045" s="13">
        <v>2000</v>
      </c>
      <c r="P1045" s="13">
        <v>2321</v>
      </c>
      <c r="Q1045" s="13">
        <v>29</v>
      </c>
    </row>
    <row r="1046" spans="1:17" x14ac:dyDescent="0.35">
      <c r="A1046" s="12">
        <v>80.03</v>
      </c>
      <c r="B1046" s="13"/>
      <c r="C1046" s="13"/>
      <c r="D1046" s="13"/>
      <c r="E1046" s="13"/>
      <c r="F1046" s="13"/>
      <c r="G1046" s="13"/>
      <c r="H1046" s="13"/>
      <c r="I1046" s="13"/>
      <c r="J1046" s="13">
        <v>1</v>
      </c>
      <c r="K1046" s="13">
        <v>2000</v>
      </c>
      <c r="L1046" s="13">
        <v>2321</v>
      </c>
      <c r="M1046" s="13">
        <v>29</v>
      </c>
      <c r="N1046" s="13">
        <v>1</v>
      </c>
      <c r="O1046" s="13">
        <v>2000</v>
      </c>
      <c r="P1046" s="13">
        <v>2321</v>
      </c>
      <c r="Q1046" s="13">
        <v>29</v>
      </c>
    </row>
    <row r="1047" spans="1:17" x14ac:dyDescent="0.35">
      <c r="A1047" s="11" t="s">
        <v>3173</v>
      </c>
      <c r="B1047" s="13"/>
      <c r="C1047" s="13"/>
      <c r="D1047" s="13"/>
      <c r="E1047" s="13"/>
      <c r="F1047" s="13"/>
      <c r="G1047" s="13"/>
      <c r="H1047" s="13"/>
      <c r="I1047" s="13"/>
      <c r="J1047" s="13">
        <v>1</v>
      </c>
      <c r="K1047" s="13">
        <v>10000</v>
      </c>
      <c r="L1047" s="13">
        <v>10300</v>
      </c>
      <c r="M1047" s="13">
        <v>74</v>
      </c>
      <c r="N1047" s="13">
        <v>1</v>
      </c>
      <c r="O1047" s="13">
        <v>10000</v>
      </c>
      <c r="P1047" s="13">
        <v>10300</v>
      </c>
      <c r="Q1047" s="13">
        <v>74</v>
      </c>
    </row>
    <row r="1048" spans="1:17" x14ac:dyDescent="0.35">
      <c r="A1048" s="12">
        <v>139.19</v>
      </c>
      <c r="B1048" s="13"/>
      <c r="C1048" s="13"/>
      <c r="D1048" s="13"/>
      <c r="E1048" s="13"/>
      <c r="F1048" s="13"/>
      <c r="G1048" s="13"/>
      <c r="H1048" s="13"/>
      <c r="I1048" s="13"/>
      <c r="J1048" s="13">
        <v>1</v>
      </c>
      <c r="K1048" s="13">
        <v>10000</v>
      </c>
      <c r="L1048" s="13">
        <v>10300</v>
      </c>
      <c r="M1048" s="13">
        <v>74</v>
      </c>
      <c r="N1048" s="13">
        <v>1</v>
      </c>
      <c r="O1048" s="13">
        <v>10000</v>
      </c>
      <c r="P1048" s="13">
        <v>10300</v>
      </c>
      <c r="Q1048" s="13">
        <v>74</v>
      </c>
    </row>
    <row r="1049" spans="1:17" x14ac:dyDescent="0.35">
      <c r="A1049" s="11" t="s">
        <v>3672</v>
      </c>
      <c r="B1049" s="13"/>
      <c r="C1049" s="13"/>
      <c r="D1049" s="13"/>
      <c r="E1049" s="13"/>
      <c r="F1049" s="13"/>
      <c r="G1049" s="13"/>
      <c r="H1049" s="13"/>
      <c r="I1049" s="13"/>
      <c r="J1049" s="13">
        <v>1</v>
      </c>
      <c r="K1049" s="13">
        <v>50</v>
      </c>
      <c r="L1049" s="13">
        <v>70</v>
      </c>
      <c r="M1049" s="13">
        <v>3</v>
      </c>
      <c r="N1049" s="13">
        <v>1</v>
      </c>
      <c r="O1049" s="13">
        <v>50</v>
      </c>
      <c r="P1049" s="13">
        <v>70</v>
      </c>
      <c r="Q1049" s="13">
        <v>3</v>
      </c>
    </row>
    <row r="1050" spans="1:17" x14ac:dyDescent="0.35">
      <c r="A1050" s="12">
        <v>23.33</v>
      </c>
      <c r="B1050" s="13"/>
      <c r="C1050" s="13"/>
      <c r="D1050" s="13"/>
      <c r="E1050" s="13"/>
      <c r="F1050" s="13"/>
      <c r="G1050" s="13"/>
      <c r="H1050" s="13"/>
      <c r="I1050" s="13"/>
      <c r="J1050" s="13">
        <v>1</v>
      </c>
      <c r="K1050" s="13">
        <v>50</v>
      </c>
      <c r="L1050" s="13">
        <v>70</v>
      </c>
      <c r="M1050" s="13">
        <v>3</v>
      </c>
      <c r="N1050" s="13">
        <v>1</v>
      </c>
      <c r="O1050" s="13">
        <v>50</v>
      </c>
      <c r="P1050" s="13">
        <v>70</v>
      </c>
      <c r="Q1050" s="13">
        <v>3</v>
      </c>
    </row>
    <row r="1051" spans="1:17" x14ac:dyDescent="0.35">
      <c r="A1051" s="11" t="s">
        <v>4012</v>
      </c>
      <c r="B1051" s="13">
        <v>1</v>
      </c>
      <c r="C1051" s="13">
        <v>500</v>
      </c>
      <c r="D1051" s="13">
        <v>70</v>
      </c>
      <c r="E1051" s="13">
        <v>7</v>
      </c>
      <c r="F1051" s="13"/>
      <c r="G1051" s="13"/>
      <c r="H1051" s="13"/>
      <c r="I1051" s="13"/>
      <c r="J1051" s="13"/>
      <c r="K1051" s="13"/>
      <c r="L1051" s="13"/>
      <c r="M1051" s="13"/>
      <c r="N1051" s="13">
        <v>1</v>
      </c>
      <c r="O1051" s="13">
        <v>500</v>
      </c>
      <c r="P1051" s="13">
        <v>70</v>
      </c>
      <c r="Q1051" s="13">
        <v>7</v>
      </c>
    </row>
    <row r="1052" spans="1:17" x14ac:dyDescent="0.35">
      <c r="A1052" s="12">
        <v>10</v>
      </c>
      <c r="B1052" s="13">
        <v>1</v>
      </c>
      <c r="C1052" s="13">
        <v>500</v>
      </c>
      <c r="D1052" s="13">
        <v>70</v>
      </c>
      <c r="E1052" s="13">
        <v>7</v>
      </c>
      <c r="F1052" s="13"/>
      <c r="G1052" s="13"/>
      <c r="H1052" s="13"/>
      <c r="I1052" s="13"/>
      <c r="J1052" s="13"/>
      <c r="K1052" s="13"/>
      <c r="L1052" s="13"/>
      <c r="M1052" s="13"/>
      <c r="N1052" s="13">
        <v>1</v>
      </c>
      <c r="O1052" s="13">
        <v>500</v>
      </c>
      <c r="P1052" s="13">
        <v>70</v>
      </c>
      <c r="Q1052" s="13">
        <v>7</v>
      </c>
    </row>
    <row r="1053" spans="1:17" x14ac:dyDescent="0.35">
      <c r="A1053" s="11" t="s">
        <v>3587</v>
      </c>
      <c r="B1053" s="13"/>
      <c r="C1053" s="13"/>
      <c r="D1053" s="13"/>
      <c r="E1053" s="13"/>
      <c r="F1053" s="13"/>
      <c r="G1053" s="13"/>
      <c r="H1053" s="13"/>
      <c r="I1053" s="13"/>
      <c r="J1053" s="13">
        <v>1</v>
      </c>
      <c r="K1053" s="13">
        <v>200</v>
      </c>
      <c r="L1053" s="13">
        <v>201</v>
      </c>
      <c r="M1053" s="13">
        <v>11</v>
      </c>
      <c r="N1053" s="13">
        <v>1</v>
      </c>
      <c r="O1053" s="13">
        <v>200</v>
      </c>
      <c r="P1053" s="13">
        <v>201</v>
      </c>
      <c r="Q1053" s="13">
        <v>11</v>
      </c>
    </row>
    <row r="1054" spans="1:17" x14ac:dyDescent="0.35">
      <c r="A1054" s="12">
        <v>18.27</v>
      </c>
      <c r="B1054" s="13"/>
      <c r="C1054" s="13"/>
      <c r="D1054" s="13"/>
      <c r="E1054" s="13"/>
      <c r="F1054" s="13"/>
      <c r="G1054" s="13"/>
      <c r="H1054" s="13"/>
      <c r="I1054" s="13"/>
      <c r="J1054" s="13">
        <v>1</v>
      </c>
      <c r="K1054" s="13">
        <v>200</v>
      </c>
      <c r="L1054" s="13">
        <v>201</v>
      </c>
      <c r="M1054" s="13">
        <v>11</v>
      </c>
      <c r="N1054" s="13">
        <v>1</v>
      </c>
      <c r="O1054" s="13">
        <v>200</v>
      </c>
      <c r="P1054" s="13">
        <v>201</v>
      </c>
      <c r="Q1054" s="13">
        <v>11</v>
      </c>
    </row>
    <row r="1055" spans="1:17" x14ac:dyDescent="0.35">
      <c r="A1055" s="11" t="s">
        <v>4038</v>
      </c>
      <c r="B1055" s="13">
        <v>1</v>
      </c>
      <c r="C1055" s="13">
        <v>10000</v>
      </c>
      <c r="D1055" s="13">
        <v>21</v>
      </c>
      <c r="E1055" s="13">
        <v>3</v>
      </c>
      <c r="F1055" s="13"/>
      <c r="G1055" s="13"/>
      <c r="H1055" s="13"/>
      <c r="I1055" s="13"/>
      <c r="J1055" s="13"/>
      <c r="K1055" s="13"/>
      <c r="L1055" s="13"/>
      <c r="M1055" s="13"/>
      <c r="N1055" s="13">
        <v>1</v>
      </c>
      <c r="O1055" s="13">
        <v>10000</v>
      </c>
      <c r="P1055" s="13">
        <v>21</v>
      </c>
      <c r="Q1055" s="13">
        <v>3</v>
      </c>
    </row>
    <row r="1056" spans="1:17" x14ac:dyDescent="0.35">
      <c r="A1056" s="12">
        <v>7</v>
      </c>
      <c r="B1056" s="13">
        <v>1</v>
      </c>
      <c r="C1056" s="13">
        <v>10000</v>
      </c>
      <c r="D1056" s="13">
        <v>21</v>
      </c>
      <c r="E1056" s="13">
        <v>3</v>
      </c>
      <c r="F1056" s="13"/>
      <c r="G1056" s="13"/>
      <c r="H1056" s="13"/>
      <c r="I1056" s="13"/>
      <c r="J1056" s="13"/>
      <c r="K1056" s="13"/>
      <c r="L1056" s="13"/>
      <c r="M1056" s="13"/>
      <c r="N1056" s="13">
        <v>1</v>
      </c>
      <c r="O1056" s="13">
        <v>10000</v>
      </c>
      <c r="P1056" s="13">
        <v>21</v>
      </c>
      <c r="Q1056" s="13">
        <v>3</v>
      </c>
    </row>
    <row r="1057" spans="1:17" x14ac:dyDescent="0.35">
      <c r="A1057" s="11" t="s">
        <v>2826</v>
      </c>
      <c r="B1057" s="13"/>
      <c r="C1057" s="13"/>
      <c r="D1057" s="13"/>
      <c r="E1057" s="13"/>
      <c r="F1057" s="13"/>
      <c r="G1057" s="13"/>
      <c r="H1057" s="13"/>
      <c r="I1057" s="13"/>
      <c r="J1057" s="13">
        <v>1</v>
      </c>
      <c r="K1057" s="13">
        <v>2000</v>
      </c>
      <c r="L1057" s="13">
        <v>2155</v>
      </c>
      <c r="M1057" s="13">
        <v>19</v>
      </c>
      <c r="N1057" s="13">
        <v>1</v>
      </c>
      <c r="O1057" s="13">
        <v>2000</v>
      </c>
      <c r="P1057" s="13">
        <v>2155</v>
      </c>
      <c r="Q1057" s="13">
        <v>19</v>
      </c>
    </row>
    <row r="1058" spans="1:17" x14ac:dyDescent="0.35">
      <c r="A1058" s="12">
        <v>113.42</v>
      </c>
      <c r="B1058" s="13"/>
      <c r="C1058" s="13"/>
      <c r="D1058" s="13"/>
      <c r="E1058" s="13"/>
      <c r="F1058" s="13"/>
      <c r="G1058" s="13"/>
      <c r="H1058" s="13"/>
      <c r="I1058" s="13"/>
      <c r="J1058" s="13">
        <v>1</v>
      </c>
      <c r="K1058" s="13">
        <v>2000</v>
      </c>
      <c r="L1058" s="13">
        <v>2155</v>
      </c>
      <c r="M1058" s="13">
        <v>19</v>
      </c>
      <c r="N1058" s="13">
        <v>1</v>
      </c>
      <c r="O1058" s="13">
        <v>2000</v>
      </c>
      <c r="P1058" s="13">
        <v>2155</v>
      </c>
      <c r="Q1058" s="13">
        <v>19</v>
      </c>
    </row>
    <row r="1059" spans="1:17" x14ac:dyDescent="0.35">
      <c r="A1059" s="11" t="s">
        <v>3485</v>
      </c>
      <c r="B1059" s="13"/>
      <c r="C1059" s="13"/>
      <c r="D1059" s="13"/>
      <c r="E1059" s="13"/>
      <c r="F1059" s="13"/>
      <c r="G1059" s="13"/>
      <c r="H1059" s="13"/>
      <c r="I1059" s="13"/>
      <c r="J1059" s="13">
        <v>1</v>
      </c>
      <c r="K1059" s="13">
        <v>3000</v>
      </c>
      <c r="L1059" s="13">
        <v>4656</v>
      </c>
      <c r="M1059" s="13">
        <v>56</v>
      </c>
      <c r="N1059" s="13">
        <v>1</v>
      </c>
      <c r="O1059" s="13">
        <v>3000</v>
      </c>
      <c r="P1059" s="13">
        <v>4656</v>
      </c>
      <c r="Q1059" s="13">
        <v>56</v>
      </c>
    </row>
    <row r="1060" spans="1:17" x14ac:dyDescent="0.35">
      <c r="A1060" s="12">
        <v>83.14</v>
      </c>
      <c r="B1060" s="13"/>
      <c r="C1060" s="13"/>
      <c r="D1060" s="13"/>
      <c r="E1060" s="13"/>
      <c r="F1060" s="13"/>
      <c r="G1060" s="13"/>
      <c r="H1060" s="13"/>
      <c r="I1060" s="13"/>
      <c r="J1060" s="13">
        <v>1</v>
      </c>
      <c r="K1060" s="13">
        <v>3000</v>
      </c>
      <c r="L1060" s="13">
        <v>4656</v>
      </c>
      <c r="M1060" s="13">
        <v>56</v>
      </c>
      <c r="N1060" s="13">
        <v>1</v>
      </c>
      <c r="O1060" s="13">
        <v>3000</v>
      </c>
      <c r="P1060" s="13">
        <v>4656</v>
      </c>
      <c r="Q1060" s="13">
        <v>56</v>
      </c>
    </row>
    <row r="1061" spans="1:17" x14ac:dyDescent="0.35">
      <c r="A1061" s="11" t="s">
        <v>3323</v>
      </c>
      <c r="B1061" s="13"/>
      <c r="C1061" s="13"/>
      <c r="D1061" s="13"/>
      <c r="E1061" s="13"/>
      <c r="F1061" s="13"/>
      <c r="G1061" s="13"/>
      <c r="H1061" s="13"/>
      <c r="I1061" s="13"/>
      <c r="J1061" s="13">
        <v>1</v>
      </c>
      <c r="K1061" s="13">
        <v>1000</v>
      </c>
      <c r="L1061" s="13">
        <v>1259</v>
      </c>
      <c r="M1061" s="13">
        <v>49</v>
      </c>
      <c r="N1061" s="13">
        <v>1</v>
      </c>
      <c r="O1061" s="13">
        <v>1000</v>
      </c>
      <c r="P1061" s="13">
        <v>1259</v>
      </c>
      <c r="Q1061" s="13">
        <v>49</v>
      </c>
    </row>
    <row r="1062" spans="1:17" x14ac:dyDescent="0.35">
      <c r="A1062" s="12">
        <v>25.69</v>
      </c>
      <c r="B1062" s="13"/>
      <c r="C1062" s="13"/>
      <c r="D1062" s="13"/>
      <c r="E1062" s="13"/>
      <c r="F1062" s="13"/>
      <c r="G1062" s="13"/>
      <c r="H1062" s="13"/>
      <c r="I1062" s="13"/>
      <c r="J1062" s="13">
        <v>1</v>
      </c>
      <c r="K1062" s="13">
        <v>1000</v>
      </c>
      <c r="L1062" s="13">
        <v>1259</v>
      </c>
      <c r="M1062" s="13">
        <v>49</v>
      </c>
      <c r="N1062" s="13">
        <v>1</v>
      </c>
      <c r="O1062" s="13">
        <v>1000</v>
      </c>
      <c r="P1062" s="13">
        <v>1259</v>
      </c>
      <c r="Q1062" s="13">
        <v>49</v>
      </c>
    </row>
    <row r="1063" spans="1:17" x14ac:dyDescent="0.35">
      <c r="A1063" s="11" t="s">
        <v>3722</v>
      </c>
      <c r="B1063" s="13"/>
      <c r="C1063" s="13"/>
      <c r="D1063" s="13"/>
      <c r="E1063" s="13"/>
      <c r="F1063" s="13"/>
      <c r="G1063" s="13"/>
      <c r="H1063" s="13"/>
      <c r="I1063" s="13"/>
      <c r="J1063" s="13">
        <v>1</v>
      </c>
      <c r="K1063" s="13">
        <v>300</v>
      </c>
      <c r="L1063" s="13">
        <v>381</v>
      </c>
      <c r="M1063" s="13">
        <v>15</v>
      </c>
      <c r="N1063" s="13">
        <v>1</v>
      </c>
      <c r="O1063" s="13">
        <v>300</v>
      </c>
      <c r="P1063" s="13">
        <v>381</v>
      </c>
      <c r="Q1063" s="13">
        <v>15</v>
      </c>
    </row>
    <row r="1064" spans="1:17" x14ac:dyDescent="0.35">
      <c r="A1064" s="12">
        <v>25.4</v>
      </c>
      <c r="B1064" s="13"/>
      <c r="C1064" s="13"/>
      <c r="D1064" s="13"/>
      <c r="E1064" s="13"/>
      <c r="F1064" s="13"/>
      <c r="G1064" s="13"/>
      <c r="H1064" s="13"/>
      <c r="I1064" s="13"/>
      <c r="J1064" s="13">
        <v>1</v>
      </c>
      <c r="K1064" s="13">
        <v>300</v>
      </c>
      <c r="L1064" s="13">
        <v>381</v>
      </c>
      <c r="M1064" s="13">
        <v>15</v>
      </c>
      <c r="N1064" s="13">
        <v>1</v>
      </c>
      <c r="O1064" s="13">
        <v>300</v>
      </c>
      <c r="P1064" s="13">
        <v>381</v>
      </c>
      <c r="Q1064" s="13">
        <v>15</v>
      </c>
    </row>
    <row r="1065" spans="1:17" x14ac:dyDescent="0.35">
      <c r="A1065" s="11" t="s">
        <v>3908</v>
      </c>
      <c r="B1065" s="13">
        <v>1</v>
      </c>
      <c r="C1065" s="13">
        <v>8000</v>
      </c>
      <c r="D1065" s="13">
        <v>2993</v>
      </c>
      <c r="E1065" s="13">
        <v>36</v>
      </c>
      <c r="F1065" s="13"/>
      <c r="G1065" s="13"/>
      <c r="H1065" s="13"/>
      <c r="I1065" s="13"/>
      <c r="J1065" s="13"/>
      <c r="K1065" s="13"/>
      <c r="L1065" s="13"/>
      <c r="M1065" s="13"/>
      <c r="N1065" s="13">
        <v>1</v>
      </c>
      <c r="O1065" s="13">
        <v>8000</v>
      </c>
      <c r="P1065" s="13">
        <v>2993</v>
      </c>
      <c r="Q1065" s="13">
        <v>36</v>
      </c>
    </row>
    <row r="1066" spans="1:17" x14ac:dyDescent="0.35">
      <c r="A1066" s="12">
        <v>83.14</v>
      </c>
      <c r="B1066" s="13">
        <v>1</v>
      </c>
      <c r="C1066" s="13">
        <v>8000</v>
      </c>
      <c r="D1066" s="13">
        <v>2993</v>
      </c>
      <c r="E1066" s="13">
        <v>36</v>
      </c>
      <c r="F1066" s="13"/>
      <c r="G1066" s="13"/>
      <c r="H1066" s="13"/>
      <c r="I1066" s="13"/>
      <c r="J1066" s="13"/>
      <c r="K1066" s="13"/>
      <c r="L1066" s="13"/>
      <c r="M1066" s="13"/>
      <c r="N1066" s="13">
        <v>1</v>
      </c>
      <c r="O1066" s="13">
        <v>8000</v>
      </c>
      <c r="P1066" s="13">
        <v>2993</v>
      </c>
      <c r="Q1066" s="13">
        <v>36</v>
      </c>
    </row>
    <row r="1067" spans="1:17" x14ac:dyDescent="0.35">
      <c r="A1067" s="11" t="s">
        <v>4010</v>
      </c>
      <c r="B1067" s="13">
        <v>1</v>
      </c>
      <c r="C1067" s="13">
        <v>9000</v>
      </c>
      <c r="D1067" s="13">
        <v>0</v>
      </c>
      <c r="E1067" s="13">
        <v>0</v>
      </c>
      <c r="F1067" s="13"/>
      <c r="G1067" s="13"/>
      <c r="H1067" s="13"/>
      <c r="I1067" s="13"/>
      <c r="J1067" s="13"/>
      <c r="K1067" s="13"/>
      <c r="L1067" s="13"/>
      <c r="M1067" s="13"/>
      <c r="N1067" s="13">
        <v>1</v>
      </c>
      <c r="O1067" s="13">
        <v>9000</v>
      </c>
      <c r="P1067" s="13">
        <v>0</v>
      </c>
      <c r="Q1067" s="13">
        <v>0</v>
      </c>
    </row>
    <row r="1068" spans="1:17" x14ac:dyDescent="0.35">
      <c r="A1068" s="12" t="s">
        <v>8382</v>
      </c>
      <c r="B1068" s="13">
        <v>1</v>
      </c>
      <c r="C1068" s="13">
        <v>9000</v>
      </c>
      <c r="D1068" s="13">
        <v>0</v>
      </c>
      <c r="E1068" s="13">
        <v>0</v>
      </c>
      <c r="F1068" s="13"/>
      <c r="G1068" s="13"/>
      <c r="H1068" s="13"/>
      <c r="I1068" s="13"/>
      <c r="J1068" s="13"/>
      <c r="K1068" s="13"/>
      <c r="L1068" s="13"/>
      <c r="M1068" s="13"/>
      <c r="N1068" s="13">
        <v>1</v>
      </c>
      <c r="O1068" s="13">
        <v>9000</v>
      </c>
      <c r="P1068" s="13">
        <v>0</v>
      </c>
      <c r="Q1068" s="13">
        <v>0</v>
      </c>
    </row>
    <row r="1069" spans="1:17" x14ac:dyDescent="0.35">
      <c r="A1069" s="11" t="s">
        <v>3394</v>
      </c>
      <c r="B1069" s="13"/>
      <c r="C1069" s="13"/>
      <c r="D1069" s="13"/>
      <c r="E1069" s="13"/>
      <c r="F1069" s="13"/>
      <c r="G1069" s="13"/>
      <c r="H1069" s="13"/>
      <c r="I1069" s="13"/>
      <c r="J1069" s="13">
        <v>1</v>
      </c>
      <c r="K1069" s="13">
        <v>500</v>
      </c>
      <c r="L1069" s="13">
        <v>920</v>
      </c>
      <c r="M1069" s="13">
        <v>38</v>
      </c>
      <c r="N1069" s="13">
        <v>1</v>
      </c>
      <c r="O1069" s="13">
        <v>500</v>
      </c>
      <c r="P1069" s="13">
        <v>920</v>
      </c>
      <c r="Q1069" s="13">
        <v>38</v>
      </c>
    </row>
    <row r="1070" spans="1:17" x14ac:dyDescent="0.35">
      <c r="A1070" s="12">
        <v>24.21</v>
      </c>
      <c r="B1070" s="13"/>
      <c r="C1070" s="13"/>
      <c r="D1070" s="13"/>
      <c r="E1070" s="13"/>
      <c r="F1070" s="13"/>
      <c r="G1070" s="13"/>
      <c r="H1070" s="13"/>
      <c r="I1070" s="13"/>
      <c r="J1070" s="13">
        <v>1</v>
      </c>
      <c r="K1070" s="13">
        <v>500</v>
      </c>
      <c r="L1070" s="13">
        <v>920</v>
      </c>
      <c r="M1070" s="13">
        <v>38</v>
      </c>
      <c r="N1070" s="13">
        <v>1</v>
      </c>
      <c r="O1070" s="13">
        <v>500</v>
      </c>
      <c r="P1070" s="13">
        <v>920</v>
      </c>
      <c r="Q1070" s="13">
        <v>38</v>
      </c>
    </row>
    <row r="1071" spans="1:17" x14ac:dyDescent="0.35">
      <c r="A1071" s="11" t="s">
        <v>1296</v>
      </c>
      <c r="B1071" s="13"/>
      <c r="C1071" s="13"/>
      <c r="D1071" s="13"/>
      <c r="E1071" s="13"/>
      <c r="F1071" s="13"/>
      <c r="G1071" s="13"/>
      <c r="H1071" s="13"/>
      <c r="I1071" s="13"/>
      <c r="J1071" s="13">
        <v>1</v>
      </c>
      <c r="K1071" s="13">
        <v>2500</v>
      </c>
      <c r="L1071" s="13">
        <v>2549</v>
      </c>
      <c r="M1071" s="13">
        <v>64</v>
      </c>
      <c r="N1071" s="13">
        <v>1</v>
      </c>
      <c r="O1071" s="13">
        <v>2500</v>
      </c>
      <c r="P1071" s="13">
        <v>2549</v>
      </c>
      <c r="Q1071" s="13">
        <v>64</v>
      </c>
    </row>
    <row r="1072" spans="1:17" x14ac:dyDescent="0.35">
      <c r="A1072" s="12">
        <v>39.83</v>
      </c>
      <c r="B1072" s="13"/>
      <c r="C1072" s="13"/>
      <c r="D1072" s="13"/>
      <c r="E1072" s="13"/>
      <c r="F1072" s="13"/>
      <c r="G1072" s="13"/>
      <c r="H1072" s="13"/>
      <c r="I1072" s="13"/>
      <c r="J1072" s="13">
        <v>1</v>
      </c>
      <c r="K1072" s="13">
        <v>2500</v>
      </c>
      <c r="L1072" s="13">
        <v>2549</v>
      </c>
      <c r="M1072" s="13">
        <v>64</v>
      </c>
      <c r="N1072" s="13">
        <v>1</v>
      </c>
      <c r="O1072" s="13">
        <v>2500</v>
      </c>
      <c r="P1072" s="13">
        <v>2549</v>
      </c>
      <c r="Q1072" s="13">
        <v>64</v>
      </c>
    </row>
    <row r="1073" spans="1:17" x14ac:dyDescent="0.35">
      <c r="A1073" s="11" t="s">
        <v>3252</v>
      </c>
      <c r="B1073" s="13"/>
      <c r="C1073" s="13"/>
      <c r="D1073" s="13"/>
      <c r="E1073" s="13"/>
      <c r="F1073" s="13"/>
      <c r="G1073" s="13"/>
      <c r="H1073" s="13"/>
      <c r="I1073" s="13"/>
      <c r="J1073" s="13">
        <v>1</v>
      </c>
      <c r="K1073" s="13">
        <v>2250</v>
      </c>
      <c r="L1073" s="13">
        <v>2876</v>
      </c>
      <c r="M1073" s="13">
        <v>50</v>
      </c>
      <c r="N1073" s="13">
        <v>1</v>
      </c>
      <c r="O1073" s="13">
        <v>2250</v>
      </c>
      <c r="P1073" s="13">
        <v>2876</v>
      </c>
      <c r="Q1073" s="13">
        <v>50</v>
      </c>
    </row>
    <row r="1074" spans="1:17" x14ac:dyDescent="0.35">
      <c r="A1074" s="12">
        <v>57.52</v>
      </c>
      <c r="B1074" s="13"/>
      <c r="C1074" s="13"/>
      <c r="D1074" s="13"/>
      <c r="E1074" s="13"/>
      <c r="F1074" s="13"/>
      <c r="G1074" s="13"/>
      <c r="H1074" s="13"/>
      <c r="I1074" s="13"/>
      <c r="J1074" s="13">
        <v>1</v>
      </c>
      <c r="K1074" s="13">
        <v>2250</v>
      </c>
      <c r="L1074" s="13">
        <v>2876</v>
      </c>
      <c r="M1074" s="13">
        <v>50</v>
      </c>
      <c r="N1074" s="13">
        <v>1</v>
      </c>
      <c r="O1074" s="13">
        <v>2250</v>
      </c>
      <c r="P1074" s="13">
        <v>2876</v>
      </c>
      <c r="Q1074" s="13">
        <v>50</v>
      </c>
    </row>
    <row r="1075" spans="1:17" x14ac:dyDescent="0.35">
      <c r="A1075" s="11" t="s">
        <v>3571</v>
      </c>
      <c r="B1075" s="13"/>
      <c r="C1075" s="13"/>
      <c r="D1075" s="13"/>
      <c r="E1075" s="13"/>
      <c r="F1075" s="13"/>
      <c r="G1075" s="13"/>
      <c r="H1075" s="13"/>
      <c r="I1075" s="13"/>
      <c r="J1075" s="13">
        <v>1</v>
      </c>
      <c r="K1075" s="13">
        <v>500</v>
      </c>
      <c r="L1075" s="13">
        <v>500</v>
      </c>
      <c r="M1075" s="13">
        <v>9</v>
      </c>
      <c r="N1075" s="13">
        <v>1</v>
      </c>
      <c r="O1075" s="13">
        <v>500</v>
      </c>
      <c r="P1075" s="13">
        <v>500</v>
      </c>
      <c r="Q1075" s="13">
        <v>9</v>
      </c>
    </row>
    <row r="1076" spans="1:17" x14ac:dyDescent="0.35">
      <c r="A1076" s="12">
        <v>55.56</v>
      </c>
      <c r="B1076" s="13"/>
      <c r="C1076" s="13"/>
      <c r="D1076" s="13"/>
      <c r="E1076" s="13"/>
      <c r="F1076" s="13"/>
      <c r="G1076" s="13"/>
      <c r="H1076" s="13"/>
      <c r="I1076" s="13"/>
      <c r="J1076" s="13">
        <v>1</v>
      </c>
      <c r="K1076" s="13">
        <v>500</v>
      </c>
      <c r="L1076" s="13">
        <v>500</v>
      </c>
      <c r="M1076" s="13">
        <v>9</v>
      </c>
      <c r="N1076" s="13">
        <v>1</v>
      </c>
      <c r="O1076" s="13">
        <v>500</v>
      </c>
      <c r="P1076" s="13">
        <v>500</v>
      </c>
      <c r="Q1076" s="13">
        <v>9</v>
      </c>
    </row>
    <row r="1077" spans="1:17" x14ac:dyDescent="0.35">
      <c r="A1077" s="11" t="s">
        <v>3365</v>
      </c>
      <c r="B1077" s="13"/>
      <c r="C1077" s="13"/>
      <c r="D1077" s="13"/>
      <c r="E1077" s="13"/>
      <c r="F1077" s="13"/>
      <c r="G1077" s="13"/>
      <c r="H1077" s="13"/>
      <c r="I1077" s="13"/>
      <c r="J1077" s="13">
        <v>1</v>
      </c>
      <c r="K1077" s="13">
        <v>500</v>
      </c>
      <c r="L1077" s="13">
        <v>1105</v>
      </c>
      <c r="M1077" s="13">
        <v>18</v>
      </c>
      <c r="N1077" s="13">
        <v>1</v>
      </c>
      <c r="O1077" s="13">
        <v>500</v>
      </c>
      <c r="P1077" s="13">
        <v>1105</v>
      </c>
      <c r="Q1077" s="13">
        <v>18</v>
      </c>
    </row>
    <row r="1078" spans="1:17" x14ac:dyDescent="0.35">
      <c r="A1078" s="12">
        <v>61.39</v>
      </c>
      <c r="B1078" s="13"/>
      <c r="C1078" s="13"/>
      <c r="D1078" s="13"/>
      <c r="E1078" s="13"/>
      <c r="F1078" s="13"/>
      <c r="G1078" s="13"/>
      <c r="H1078" s="13"/>
      <c r="I1078" s="13"/>
      <c r="J1078" s="13">
        <v>1</v>
      </c>
      <c r="K1078" s="13">
        <v>500</v>
      </c>
      <c r="L1078" s="13">
        <v>1105</v>
      </c>
      <c r="M1078" s="13">
        <v>18</v>
      </c>
      <c r="N1078" s="13">
        <v>1</v>
      </c>
      <c r="O1078" s="13">
        <v>500</v>
      </c>
      <c r="P1078" s="13">
        <v>1105</v>
      </c>
      <c r="Q1078" s="13">
        <v>18</v>
      </c>
    </row>
    <row r="1079" spans="1:17" x14ac:dyDescent="0.35">
      <c r="A1079" s="11" t="s">
        <v>3403</v>
      </c>
      <c r="B1079" s="13"/>
      <c r="C1079" s="13"/>
      <c r="D1079" s="13"/>
      <c r="E1079" s="13"/>
      <c r="F1079" s="13"/>
      <c r="G1079" s="13"/>
      <c r="H1079" s="13"/>
      <c r="I1079" s="13"/>
      <c r="J1079" s="13">
        <v>1</v>
      </c>
      <c r="K1079" s="13">
        <v>500</v>
      </c>
      <c r="L1079" s="13">
        <v>610</v>
      </c>
      <c r="M1079" s="13">
        <v>3</v>
      </c>
      <c r="N1079" s="13">
        <v>1</v>
      </c>
      <c r="O1079" s="13">
        <v>500</v>
      </c>
      <c r="P1079" s="13">
        <v>610</v>
      </c>
      <c r="Q1079" s="13">
        <v>3</v>
      </c>
    </row>
    <row r="1080" spans="1:17" x14ac:dyDescent="0.35">
      <c r="A1080" s="12">
        <v>203.33</v>
      </c>
      <c r="B1080" s="13"/>
      <c r="C1080" s="13"/>
      <c r="D1080" s="13"/>
      <c r="E1080" s="13"/>
      <c r="F1080" s="13"/>
      <c r="G1080" s="13"/>
      <c r="H1080" s="13"/>
      <c r="I1080" s="13"/>
      <c r="J1080" s="13">
        <v>1</v>
      </c>
      <c r="K1080" s="13">
        <v>500</v>
      </c>
      <c r="L1080" s="13">
        <v>610</v>
      </c>
      <c r="M1080" s="13">
        <v>3</v>
      </c>
      <c r="N1080" s="13">
        <v>1</v>
      </c>
      <c r="O1080" s="13">
        <v>500</v>
      </c>
      <c r="P1080" s="13">
        <v>610</v>
      </c>
      <c r="Q1080" s="13">
        <v>3</v>
      </c>
    </row>
    <row r="1081" spans="1:17" x14ac:dyDescent="0.35">
      <c r="A1081" s="11" t="s">
        <v>3972</v>
      </c>
      <c r="B1081" s="13">
        <v>1</v>
      </c>
      <c r="C1081" s="13">
        <v>678</v>
      </c>
      <c r="D1081" s="13">
        <v>0</v>
      </c>
      <c r="E1081" s="13">
        <v>0</v>
      </c>
      <c r="F1081" s="13"/>
      <c r="G1081" s="13"/>
      <c r="H1081" s="13"/>
      <c r="I1081" s="13"/>
      <c r="J1081" s="13"/>
      <c r="K1081" s="13"/>
      <c r="L1081" s="13"/>
      <c r="M1081" s="13"/>
      <c r="N1081" s="13">
        <v>1</v>
      </c>
      <c r="O1081" s="13">
        <v>678</v>
      </c>
      <c r="P1081" s="13">
        <v>0</v>
      </c>
      <c r="Q1081" s="13">
        <v>0</v>
      </c>
    </row>
    <row r="1082" spans="1:17" x14ac:dyDescent="0.35">
      <c r="A1082" s="12" t="s">
        <v>8382</v>
      </c>
      <c r="B1082" s="13">
        <v>1</v>
      </c>
      <c r="C1082" s="13">
        <v>678</v>
      </c>
      <c r="D1082" s="13">
        <v>0</v>
      </c>
      <c r="E1082" s="13">
        <v>0</v>
      </c>
      <c r="F1082" s="13"/>
      <c r="G1082" s="13"/>
      <c r="H1082" s="13"/>
      <c r="I1082" s="13"/>
      <c r="J1082" s="13"/>
      <c r="K1082" s="13"/>
      <c r="L1082" s="13"/>
      <c r="M1082" s="13"/>
      <c r="N1082" s="13">
        <v>1</v>
      </c>
      <c r="O1082" s="13">
        <v>678</v>
      </c>
      <c r="P1082" s="13">
        <v>0</v>
      </c>
      <c r="Q1082" s="13">
        <v>0</v>
      </c>
    </row>
    <row r="1083" spans="1:17" x14ac:dyDescent="0.35">
      <c r="A1083" s="11" t="s">
        <v>3549</v>
      </c>
      <c r="B1083" s="13"/>
      <c r="C1083" s="13"/>
      <c r="D1083" s="13"/>
      <c r="E1083" s="13"/>
      <c r="F1083" s="13"/>
      <c r="G1083" s="13"/>
      <c r="H1083" s="13"/>
      <c r="I1083" s="13"/>
      <c r="J1083" s="13">
        <v>1</v>
      </c>
      <c r="K1083" s="13">
        <v>2500</v>
      </c>
      <c r="L1083" s="13">
        <v>2620</v>
      </c>
      <c r="M1083" s="13">
        <v>64</v>
      </c>
      <c r="N1083" s="13">
        <v>1</v>
      </c>
      <c r="O1083" s="13">
        <v>2500</v>
      </c>
      <c r="P1083" s="13">
        <v>2620</v>
      </c>
      <c r="Q1083" s="13">
        <v>64</v>
      </c>
    </row>
    <row r="1084" spans="1:17" x14ac:dyDescent="0.35">
      <c r="A1084" s="12">
        <v>40.94</v>
      </c>
      <c r="B1084" s="13"/>
      <c r="C1084" s="13"/>
      <c r="D1084" s="13"/>
      <c r="E1084" s="13"/>
      <c r="F1084" s="13"/>
      <c r="G1084" s="13"/>
      <c r="H1084" s="13"/>
      <c r="I1084" s="13"/>
      <c r="J1084" s="13">
        <v>1</v>
      </c>
      <c r="K1084" s="13">
        <v>2500</v>
      </c>
      <c r="L1084" s="13">
        <v>2620</v>
      </c>
      <c r="M1084" s="13">
        <v>64</v>
      </c>
      <c r="N1084" s="13">
        <v>1</v>
      </c>
      <c r="O1084" s="13">
        <v>2500</v>
      </c>
      <c r="P1084" s="13">
        <v>2620</v>
      </c>
      <c r="Q1084" s="13">
        <v>64</v>
      </c>
    </row>
    <row r="1085" spans="1:17" x14ac:dyDescent="0.35">
      <c r="A1085" s="11" t="s">
        <v>3537</v>
      </c>
      <c r="B1085" s="13"/>
      <c r="C1085" s="13"/>
      <c r="D1085" s="13"/>
      <c r="E1085" s="13"/>
      <c r="F1085" s="13"/>
      <c r="G1085" s="13"/>
      <c r="H1085" s="13"/>
      <c r="I1085" s="13"/>
      <c r="J1085" s="13">
        <v>1</v>
      </c>
      <c r="K1085" s="13">
        <v>2000</v>
      </c>
      <c r="L1085" s="13">
        <v>2569</v>
      </c>
      <c r="M1085" s="13">
        <v>83</v>
      </c>
      <c r="N1085" s="13">
        <v>1</v>
      </c>
      <c r="O1085" s="13">
        <v>2000</v>
      </c>
      <c r="P1085" s="13">
        <v>2569</v>
      </c>
      <c r="Q1085" s="13">
        <v>83</v>
      </c>
    </row>
    <row r="1086" spans="1:17" x14ac:dyDescent="0.35">
      <c r="A1086" s="12">
        <v>30.95</v>
      </c>
      <c r="B1086" s="13"/>
      <c r="C1086" s="13"/>
      <c r="D1086" s="13"/>
      <c r="E1086" s="13"/>
      <c r="F1086" s="13"/>
      <c r="G1086" s="13"/>
      <c r="H1086" s="13"/>
      <c r="I1086" s="13"/>
      <c r="J1086" s="13">
        <v>1</v>
      </c>
      <c r="K1086" s="13">
        <v>2000</v>
      </c>
      <c r="L1086" s="13">
        <v>2569</v>
      </c>
      <c r="M1086" s="13">
        <v>83</v>
      </c>
      <c r="N1086" s="13">
        <v>1</v>
      </c>
      <c r="O1086" s="13">
        <v>2000</v>
      </c>
      <c r="P1086" s="13">
        <v>2569</v>
      </c>
      <c r="Q1086" s="13">
        <v>83</v>
      </c>
    </row>
    <row r="1087" spans="1:17" x14ac:dyDescent="0.35">
      <c r="A1087" s="11" t="s">
        <v>3963</v>
      </c>
      <c r="B1087" s="13">
        <v>1</v>
      </c>
      <c r="C1087" s="13">
        <v>7500</v>
      </c>
      <c r="D1087" s="13">
        <v>45</v>
      </c>
      <c r="E1087" s="13">
        <v>2</v>
      </c>
      <c r="F1087" s="13"/>
      <c r="G1087" s="13"/>
      <c r="H1087" s="13"/>
      <c r="I1087" s="13"/>
      <c r="J1087" s="13"/>
      <c r="K1087" s="13"/>
      <c r="L1087" s="13"/>
      <c r="M1087" s="13"/>
      <c r="N1087" s="13">
        <v>1</v>
      </c>
      <c r="O1087" s="13">
        <v>7500</v>
      </c>
      <c r="P1087" s="13">
        <v>45</v>
      </c>
      <c r="Q1087" s="13">
        <v>2</v>
      </c>
    </row>
    <row r="1088" spans="1:17" x14ac:dyDescent="0.35">
      <c r="A1088" s="12">
        <v>22.5</v>
      </c>
      <c r="B1088" s="13">
        <v>1</v>
      </c>
      <c r="C1088" s="13">
        <v>7500</v>
      </c>
      <c r="D1088" s="13">
        <v>45</v>
      </c>
      <c r="E1088" s="13">
        <v>2</v>
      </c>
      <c r="F1088" s="13"/>
      <c r="G1088" s="13"/>
      <c r="H1088" s="13"/>
      <c r="I1088" s="13"/>
      <c r="J1088" s="13"/>
      <c r="K1088" s="13"/>
      <c r="L1088" s="13"/>
      <c r="M1088" s="13"/>
      <c r="N1088" s="13">
        <v>1</v>
      </c>
      <c r="O1088" s="13">
        <v>7500</v>
      </c>
      <c r="P1088" s="13">
        <v>45</v>
      </c>
      <c r="Q1088" s="13">
        <v>2</v>
      </c>
    </row>
    <row r="1089" spans="1:17" x14ac:dyDescent="0.35">
      <c r="A1089" s="11" t="s">
        <v>3688</v>
      </c>
      <c r="B1089" s="13"/>
      <c r="C1089" s="13"/>
      <c r="D1089" s="13"/>
      <c r="E1089" s="13"/>
      <c r="F1089" s="13"/>
      <c r="G1089" s="13"/>
      <c r="H1089" s="13"/>
      <c r="I1089" s="13"/>
      <c r="J1089" s="13">
        <v>1</v>
      </c>
      <c r="K1089" s="13">
        <v>40000</v>
      </c>
      <c r="L1089" s="13">
        <v>51184</v>
      </c>
      <c r="M1089" s="13">
        <v>274</v>
      </c>
      <c r="N1089" s="13">
        <v>1</v>
      </c>
      <c r="O1089" s="13">
        <v>40000</v>
      </c>
      <c r="P1089" s="13">
        <v>51184</v>
      </c>
      <c r="Q1089" s="13">
        <v>274</v>
      </c>
    </row>
    <row r="1090" spans="1:17" x14ac:dyDescent="0.35">
      <c r="A1090" s="12">
        <v>186.8</v>
      </c>
      <c r="B1090" s="13"/>
      <c r="C1090" s="13"/>
      <c r="D1090" s="13"/>
      <c r="E1090" s="13"/>
      <c r="F1090" s="13"/>
      <c r="G1090" s="13"/>
      <c r="H1090" s="13"/>
      <c r="I1090" s="13"/>
      <c r="J1090" s="13">
        <v>1</v>
      </c>
      <c r="K1090" s="13">
        <v>40000</v>
      </c>
      <c r="L1090" s="13">
        <v>51184</v>
      </c>
      <c r="M1090" s="13">
        <v>274</v>
      </c>
      <c r="N1090" s="13">
        <v>1</v>
      </c>
      <c r="O1090" s="13">
        <v>40000</v>
      </c>
      <c r="P1090" s="13">
        <v>51184</v>
      </c>
      <c r="Q1090" s="13">
        <v>274</v>
      </c>
    </row>
    <row r="1091" spans="1:17" x14ac:dyDescent="0.35">
      <c r="A1091" s="11" t="s">
        <v>3646</v>
      </c>
      <c r="B1091" s="13"/>
      <c r="C1091" s="13"/>
      <c r="D1091" s="13"/>
      <c r="E1091" s="13"/>
      <c r="F1091" s="13"/>
      <c r="G1091" s="13"/>
      <c r="H1091" s="13"/>
      <c r="I1091" s="13"/>
      <c r="J1091" s="13">
        <v>1</v>
      </c>
      <c r="K1091" s="13">
        <v>40000</v>
      </c>
      <c r="L1091" s="13">
        <v>40153</v>
      </c>
      <c r="M1091" s="13">
        <v>73</v>
      </c>
      <c r="N1091" s="13">
        <v>1</v>
      </c>
      <c r="O1091" s="13">
        <v>40000</v>
      </c>
      <c r="P1091" s="13">
        <v>40153</v>
      </c>
      <c r="Q1091" s="13">
        <v>73</v>
      </c>
    </row>
    <row r="1092" spans="1:17" x14ac:dyDescent="0.35">
      <c r="A1092" s="12">
        <v>550.04</v>
      </c>
      <c r="B1092" s="13"/>
      <c r="C1092" s="13"/>
      <c r="D1092" s="13"/>
      <c r="E1092" s="13"/>
      <c r="F1092" s="13"/>
      <c r="G1092" s="13"/>
      <c r="H1092" s="13"/>
      <c r="I1092" s="13"/>
      <c r="J1092" s="13">
        <v>1</v>
      </c>
      <c r="K1092" s="13">
        <v>40000</v>
      </c>
      <c r="L1092" s="13">
        <v>40153</v>
      </c>
      <c r="M1092" s="13">
        <v>73</v>
      </c>
      <c r="N1092" s="13">
        <v>1</v>
      </c>
      <c r="O1092" s="13">
        <v>40000</v>
      </c>
      <c r="P1092" s="13">
        <v>40153</v>
      </c>
      <c r="Q1092" s="13">
        <v>73</v>
      </c>
    </row>
    <row r="1093" spans="1:17" x14ac:dyDescent="0.35">
      <c r="A1093" s="11" t="s">
        <v>4058</v>
      </c>
      <c r="B1093" s="13">
        <v>1</v>
      </c>
      <c r="C1093" s="13">
        <v>20000</v>
      </c>
      <c r="D1093" s="13">
        <v>490</v>
      </c>
      <c r="E1093" s="13">
        <v>3</v>
      </c>
      <c r="F1093" s="13"/>
      <c r="G1093" s="13"/>
      <c r="H1093" s="13"/>
      <c r="I1093" s="13"/>
      <c r="J1093" s="13"/>
      <c r="K1093" s="13"/>
      <c r="L1093" s="13"/>
      <c r="M1093" s="13"/>
      <c r="N1093" s="13">
        <v>1</v>
      </c>
      <c r="O1093" s="13">
        <v>20000</v>
      </c>
      <c r="P1093" s="13">
        <v>490</v>
      </c>
      <c r="Q1093" s="13">
        <v>3</v>
      </c>
    </row>
    <row r="1094" spans="1:17" x14ac:dyDescent="0.35">
      <c r="A1094" s="12">
        <v>163.33000000000001</v>
      </c>
      <c r="B1094" s="13">
        <v>1</v>
      </c>
      <c r="C1094" s="13">
        <v>20000</v>
      </c>
      <c r="D1094" s="13">
        <v>490</v>
      </c>
      <c r="E1094" s="13">
        <v>3</v>
      </c>
      <c r="F1094" s="13"/>
      <c r="G1094" s="13"/>
      <c r="H1094" s="13"/>
      <c r="I1094" s="13"/>
      <c r="J1094" s="13"/>
      <c r="K1094" s="13"/>
      <c r="L1094" s="13"/>
      <c r="M1094" s="13"/>
      <c r="N1094" s="13">
        <v>1</v>
      </c>
      <c r="O1094" s="13">
        <v>20000</v>
      </c>
      <c r="P1094" s="13">
        <v>490</v>
      </c>
      <c r="Q1094" s="13">
        <v>3</v>
      </c>
    </row>
    <row r="1095" spans="1:17" x14ac:dyDescent="0.35">
      <c r="A1095" s="11" t="s">
        <v>3213</v>
      </c>
      <c r="B1095" s="13"/>
      <c r="C1095" s="13"/>
      <c r="D1095" s="13"/>
      <c r="E1095" s="13"/>
      <c r="F1095" s="13"/>
      <c r="G1095" s="13"/>
      <c r="H1095" s="13"/>
      <c r="I1095" s="13"/>
      <c r="J1095" s="13">
        <v>1</v>
      </c>
      <c r="K1095" s="13">
        <v>6000</v>
      </c>
      <c r="L1095" s="13">
        <v>6007</v>
      </c>
      <c r="M1095" s="13">
        <v>47</v>
      </c>
      <c r="N1095" s="13">
        <v>1</v>
      </c>
      <c r="O1095" s="13">
        <v>6000</v>
      </c>
      <c r="P1095" s="13">
        <v>6007</v>
      </c>
      <c r="Q1095" s="13">
        <v>47</v>
      </c>
    </row>
    <row r="1096" spans="1:17" x14ac:dyDescent="0.35">
      <c r="A1096" s="12">
        <v>127.81</v>
      </c>
      <c r="B1096" s="13"/>
      <c r="C1096" s="13"/>
      <c r="D1096" s="13"/>
      <c r="E1096" s="13"/>
      <c r="F1096" s="13"/>
      <c r="G1096" s="13"/>
      <c r="H1096" s="13"/>
      <c r="I1096" s="13"/>
      <c r="J1096" s="13">
        <v>1</v>
      </c>
      <c r="K1096" s="13">
        <v>6000</v>
      </c>
      <c r="L1096" s="13">
        <v>6007</v>
      </c>
      <c r="M1096" s="13">
        <v>47</v>
      </c>
      <c r="N1096" s="13">
        <v>1</v>
      </c>
      <c r="O1096" s="13">
        <v>6000</v>
      </c>
      <c r="P1096" s="13">
        <v>6007</v>
      </c>
      <c r="Q1096" s="13">
        <v>47</v>
      </c>
    </row>
    <row r="1097" spans="1:17" x14ac:dyDescent="0.35">
      <c r="A1097" s="11" t="s">
        <v>3932</v>
      </c>
      <c r="B1097" s="13">
        <v>1</v>
      </c>
      <c r="C1097" s="13">
        <v>3000</v>
      </c>
      <c r="D1097" s="13">
        <v>1315</v>
      </c>
      <c r="E1097" s="13">
        <v>23</v>
      </c>
      <c r="F1097" s="13"/>
      <c r="G1097" s="13"/>
      <c r="H1097" s="13"/>
      <c r="I1097" s="13"/>
      <c r="J1097" s="13"/>
      <c r="K1097" s="13"/>
      <c r="L1097" s="13"/>
      <c r="M1097" s="13"/>
      <c r="N1097" s="13">
        <v>1</v>
      </c>
      <c r="O1097" s="13">
        <v>3000</v>
      </c>
      <c r="P1097" s="13">
        <v>1315</v>
      </c>
      <c r="Q1097" s="13">
        <v>23</v>
      </c>
    </row>
    <row r="1098" spans="1:17" x14ac:dyDescent="0.35">
      <c r="A1098" s="12">
        <v>57.17</v>
      </c>
      <c r="B1098" s="13">
        <v>1</v>
      </c>
      <c r="C1098" s="13">
        <v>3000</v>
      </c>
      <c r="D1098" s="13">
        <v>1315</v>
      </c>
      <c r="E1098" s="13">
        <v>23</v>
      </c>
      <c r="F1098" s="13"/>
      <c r="G1098" s="13"/>
      <c r="H1098" s="13"/>
      <c r="I1098" s="13"/>
      <c r="J1098" s="13"/>
      <c r="K1098" s="13"/>
      <c r="L1098" s="13"/>
      <c r="M1098" s="13"/>
      <c r="N1098" s="13">
        <v>1</v>
      </c>
      <c r="O1098" s="13">
        <v>3000</v>
      </c>
      <c r="P1098" s="13">
        <v>1315</v>
      </c>
      <c r="Q1098" s="13">
        <v>23</v>
      </c>
    </row>
    <row r="1099" spans="1:17" x14ac:dyDescent="0.35">
      <c r="A1099" s="11" t="s">
        <v>3655</v>
      </c>
      <c r="B1099" s="13"/>
      <c r="C1099" s="13"/>
      <c r="D1099" s="13"/>
      <c r="E1099" s="13"/>
      <c r="F1099" s="13"/>
      <c r="G1099" s="13"/>
      <c r="H1099" s="13"/>
      <c r="I1099" s="13"/>
      <c r="J1099" s="13">
        <v>1</v>
      </c>
      <c r="K1099" s="13">
        <v>1500</v>
      </c>
      <c r="L1099" s="13">
        <v>1510</v>
      </c>
      <c r="M1099" s="13">
        <v>20</v>
      </c>
      <c r="N1099" s="13">
        <v>1</v>
      </c>
      <c r="O1099" s="13">
        <v>1500</v>
      </c>
      <c r="P1099" s="13">
        <v>1510</v>
      </c>
      <c r="Q1099" s="13">
        <v>20</v>
      </c>
    </row>
    <row r="1100" spans="1:17" x14ac:dyDescent="0.35">
      <c r="A1100" s="12">
        <v>75.5</v>
      </c>
      <c r="B1100" s="13"/>
      <c r="C1100" s="13"/>
      <c r="D1100" s="13"/>
      <c r="E1100" s="13"/>
      <c r="F1100" s="13"/>
      <c r="G1100" s="13"/>
      <c r="H1100" s="13"/>
      <c r="I1100" s="13"/>
      <c r="J1100" s="13">
        <v>1</v>
      </c>
      <c r="K1100" s="13">
        <v>1500</v>
      </c>
      <c r="L1100" s="13">
        <v>1510</v>
      </c>
      <c r="M1100" s="13">
        <v>20</v>
      </c>
      <c r="N1100" s="13">
        <v>1</v>
      </c>
      <c r="O1100" s="13">
        <v>1500</v>
      </c>
      <c r="P1100" s="13">
        <v>1510</v>
      </c>
      <c r="Q1100" s="13">
        <v>20</v>
      </c>
    </row>
    <row r="1101" spans="1:17" x14ac:dyDescent="0.35">
      <c r="A1101" s="11" t="s">
        <v>3920</v>
      </c>
      <c r="B1101" s="13">
        <v>1</v>
      </c>
      <c r="C1101" s="13">
        <v>11500</v>
      </c>
      <c r="D1101" s="13">
        <v>1384</v>
      </c>
      <c r="E1101" s="13">
        <v>17</v>
      </c>
      <c r="F1101" s="13"/>
      <c r="G1101" s="13"/>
      <c r="H1101" s="13"/>
      <c r="I1101" s="13"/>
      <c r="J1101" s="13"/>
      <c r="K1101" s="13"/>
      <c r="L1101" s="13"/>
      <c r="M1101" s="13"/>
      <c r="N1101" s="13">
        <v>1</v>
      </c>
      <c r="O1101" s="13">
        <v>11500</v>
      </c>
      <c r="P1101" s="13">
        <v>1384</v>
      </c>
      <c r="Q1101" s="13">
        <v>17</v>
      </c>
    </row>
    <row r="1102" spans="1:17" x14ac:dyDescent="0.35">
      <c r="A1102" s="12">
        <v>81.41</v>
      </c>
      <c r="B1102" s="13">
        <v>1</v>
      </c>
      <c r="C1102" s="13">
        <v>11500</v>
      </c>
      <c r="D1102" s="13">
        <v>1384</v>
      </c>
      <c r="E1102" s="13">
        <v>17</v>
      </c>
      <c r="F1102" s="13"/>
      <c r="G1102" s="13"/>
      <c r="H1102" s="13"/>
      <c r="I1102" s="13"/>
      <c r="J1102" s="13"/>
      <c r="K1102" s="13"/>
      <c r="L1102" s="13"/>
      <c r="M1102" s="13"/>
      <c r="N1102" s="13">
        <v>1</v>
      </c>
      <c r="O1102" s="13">
        <v>11500</v>
      </c>
      <c r="P1102" s="13">
        <v>1384</v>
      </c>
      <c r="Q1102" s="13">
        <v>17</v>
      </c>
    </row>
    <row r="1103" spans="1:17" x14ac:dyDescent="0.35">
      <c r="A1103" s="11" t="s">
        <v>2820</v>
      </c>
      <c r="B1103" s="13"/>
      <c r="C1103" s="13"/>
      <c r="D1103" s="13"/>
      <c r="E1103" s="13"/>
      <c r="F1103" s="13"/>
      <c r="G1103" s="13"/>
      <c r="H1103" s="13"/>
      <c r="I1103" s="13"/>
      <c r="J1103" s="13">
        <v>1</v>
      </c>
      <c r="K1103" s="13">
        <v>200</v>
      </c>
      <c r="L1103" s="13">
        <v>272</v>
      </c>
      <c r="M1103" s="13">
        <v>20</v>
      </c>
      <c r="N1103" s="13">
        <v>1</v>
      </c>
      <c r="O1103" s="13">
        <v>200</v>
      </c>
      <c r="P1103" s="13">
        <v>272</v>
      </c>
      <c r="Q1103" s="13">
        <v>20</v>
      </c>
    </row>
    <row r="1104" spans="1:17" x14ac:dyDescent="0.35">
      <c r="A1104" s="12">
        <v>13.6</v>
      </c>
      <c r="B1104" s="13"/>
      <c r="C1104" s="13"/>
      <c r="D1104" s="13"/>
      <c r="E1104" s="13"/>
      <c r="F1104" s="13"/>
      <c r="G1104" s="13"/>
      <c r="H1104" s="13"/>
      <c r="I1104" s="13"/>
      <c r="J1104" s="13">
        <v>1</v>
      </c>
      <c r="K1104" s="13">
        <v>200</v>
      </c>
      <c r="L1104" s="13">
        <v>272</v>
      </c>
      <c r="M1104" s="13">
        <v>20</v>
      </c>
      <c r="N1104" s="13">
        <v>1</v>
      </c>
      <c r="O1104" s="13">
        <v>200</v>
      </c>
      <c r="P1104" s="13">
        <v>272</v>
      </c>
      <c r="Q1104" s="13">
        <v>20</v>
      </c>
    </row>
    <row r="1105" spans="1:17" x14ac:dyDescent="0.35">
      <c r="A1105" s="11" t="s">
        <v>3705</v>
      </c>
      <c r="B1105" s="13"/>
      <c r="C1105" s="13"/>
      <c r="D1105" s="13"/>
      <c r="E1105" s="13"/>
      <c r="F1105" s="13"/>
      <c r="G1105" s="13"/>
      <c r="H1105" s="13"/>
      <c r="I1105" s="13"/>
      <c r="J1105" s="13">
        <v>1</v>
      </c>
      <c r="K1105" s="13">
        <v>700</v>
      </c>
      <c r="L1105" s="13">
        <v>2100</v>
      </c>
      <c r="M1105" s="13">
        <v>39</v>
      </c>
      <c r="N1105" s="13">
        <v>1</v>
      </c>
      <c r="O1105" s="13">
        <v>700</v>
      </c>
      <c r="P1105" s="13">
        <v>2100</v>
      </c>
      <c r="Q1105" s="13">
        <v>39</v>
      </c>
    </row>
    <row r="1106" spans="1:17" x14ac:dyDescent="0.35">
      <c r="A1106" s="12">
        <v>53.85</v>
      </c>
      <c r="B1106" s="13"/>
      <c r="C1106" s="13"/>
      <c r="D1106" s="13"/>
      <c r="E1106" s="13"/>
      <c r="F1106" s="13"/>
      <c r="G1106" s="13"/>
      <c r="H1106" s="13"/>
      <c r="I1106" s="13"/>
      <c r="J1106" s="13">
        <v>1</v>
      </c>
      <c r="K1106" s="13">
        <v>700</v>
      </c>
      <c r="L1106" s="13">
        <v>2100</v>
      </c>
      <c r="M1106" s="13">
        <v>39</v>
      </c>
      <c r="N1106" s="13">
        <v>1</v>
      </c>
      <c r="O1106" s="13">
        <v>700</v>
      </c>
      <c r="P1106" s="13">
        <v>2100</v>
      </c>
      <c r="Q1106" s="13">
        <v>39</v>
      </c>
    </row>
    <row r="1107" spans="1:17" x14ac:dyDescent="0.35">
      <c r="A1107" s="11" t="s">
        <v>537</v>
      </c>
      <c r="B1107" s="13"/>
      <c r="C1107" s="13"/>
      <c r="D1107" s="13"/>
      <c r="E1107" s="13"/>
      <c r="F1107" s="13"/>
      <c r="G1107" s="13"/>
      <c r="H1107" s="13"/>
      <c r="I1107" s="13"/>
      <c r="J1107" s="13">
        <v>1</v>
      </c>
      <c r="K1107" s="13">
        <v>3300</v>
      </c>
      <c r="L1107" s="13">
        <v>3902.5</v>
      </c>
      <c r="M1107" s="13">
        <v>39</v>
      </c>
      <c r="N1107" s="13">
        <v>1</v>
      </c>
      <c r="O1107" s="13">
        <v>3300</v>
      </c>
      <c r="P1107" s="13">
        <v>3902.5</v>
      </c>
      <c r="Q1107" s="13">
        <v>39</v>
      </c>
    </row>
    <row r="1108" spans="1:17" x14ac:dyDescent="0.35">
      <c r="A1108" s="12">
        <v>100.06</v>
      </c>
      <c r="B1108" s="13"/>
      <c r="C1108" s="13"/>
      <c r="D1108" s="13"/>
      <c r="E1108" s="13"/>
      <c r="F1108" s="13"/>
      <c r="G1108" s="13"/>
      <c r="H1108" s="13"/>
      <c r="I1108" s="13"/>
      <c r="J1108" s="13">
        <v>1</v>
      </c>
      <c r="K1108" s="13">
        <v>3300</v>
      </c>
      <c r="L1108" s="13">
        <v>3902.5</v>
      </c>
      <c r="M1108" s="13">
        <v>39</v>
      </c>
      <c r="N1108" s="13">
        <v>1</v>
      </c>
      <c r="O1108" s="13">
        <v>3300</v>
      </c>
      <c r="P1108" s="13">
        <v>3902.5</v>
      </c>
      <c r="Q1108" s="13">
        <v>39</v>
      </c>
    </row>
    <row r="1109" spans="1:17" x14ac:dyDescent="0.35">
      <c r="A1109" s="11" t="s">
        <v>2829</v>
      </c>
      <c r="B1109" s="13"/>
      <c r="C1109" s="13"/>
      <c r="D1109" s="13"/>
      <c r="E1109" s="13"/>
      <c r="F1109" s="13"/>
      <c r="G1109" s="13"/>
      <c r="H1109" s="13"/>
      <c r="I1109" s="13"/>
      <c r="J1109" s="13">
        <v>1</v>
      </c>
      <c r="K1109" s="13">
        <v>2500</v>
      </c>
      <c r="L1109" s="13">
        <v>2663</v>
      </c>
      <c r="M1109" s="13">
        <v>76</v>
      </c>
      <c r="N1109" s="13">
        <v>1</v>
      </c>
      <c r="O1109" s="13">
        <v>2500</v>
      </c>
      <c r="P1109" s="13">
        <v>2663</v>
      </c>
      <c r="Q1109" s="13">
        <v>76</v>
      </c>
    </row>
    <row r="1110" spans="1:17" x14ac:dyDescent="0.35">
      <c r="A1110" s="12">
        <v>35.04</v>
      </c>
      <c r="B1110" s="13"/>
      <c r="C1110" s="13"/>
      <c r="D1110" s="13"/>
      <c r="E1110" s="13"/>
      <c r="F1110" s="13"/>
      <c r="G1110" s="13"/>
      <c r="H1110" s="13"/>
      <c r="I1110" s="13"/>
      <c r="J1110" s="13">
        <v>1</v>
      </c>
      <c r="K1110" s="13">
        <v>2500</v>
      </c>
      <c r="L1110" s="13">
        <v>2663</v>
      </c>
      <c r="M1110" s="13">
        <v>76</v>
      </c>
      <c r="N1110" s="13">
        <v>1</v>
      </c>
      <c r="O1110" s="13">
        <v>2500</v>
      </c>
      <c r="P1110" s="13">
        <v>2663</v>
      </c>
      <c r="Q1110" s="13">
        <v>76</v>
      </c>
    </row>
    <row r="1111" spans="1:17" x14ac:dyDescent="0.35">
      <c r="A1111" s="11" t="s">
        <v>2821</v>
      </c>
      <c r="B1111" s="13"/>
      <c r="C1111" s="13"/>
      <c r="D1111" s="13"/>
      <c r="E1111" s="13"/>
      <c r="F1111" s="13"/>
      <c r="G1111" s="13"/>
      <c r="H1111" s="13"/>
      <c r="I1111" s="13"/>
      <c r="J1111" s="13">
        <v>1</v>
      </c>
      <c r="K1111" s="13">
        <v>1000</v>
      </c>
      <c r="L1111" s="13">
        <v>1000</v>
      </c>
      <c r="M1111" s="13">
        <v>35</v>
      </c>
      <c r="N1111" s="13">
        <v>1</v>
      </c>
      <c r="O1111" s="13">
        <v>1000</v>
      </c>
      <c r="P1111" s="13">
        <v>1000</v>
      </c>
      <c r="Q1111" s="13">
        <v>35</v>
      </c>
    </row>
    <row r="1112" spans="1:17" x14ac:dyDescent="0.35">
      <c r="A1112" s="12">
        <v>28.57</v>
      </c>
      <c r="B1112" s="13"/>
      <c r="C1112" s="13"/>
      <c r="D1112" s="13"/>
      <c r="E1112" s="13"/>
      <c r="F1112" s="13"/>
      <c r="G1112" s="13"/>
      <c r="H1112" s="13"/>
      <c r="I1112" s="13"/>
      <c r="J1112" s="13">
        <v>1</v>
      </c>
      <c r="K1112" s="13">
        <v>1000</v>
      </c>
      <c r="L1112" s="13">
        <v>1000</v>
      </c>
      <c r="M1112" s="13">
        <v>35</v>
      </c>
      <c r="N1112" s="13">
        <v>1</v>
      </c>
      <c r="O1112" s="13">
        <v>1000</v>
      </c>
      <c r="P1112" s="13">
        <v>1000</v>
      </c>
      <c r="Q1112" s="13">
        <v>35</v>
      </c>
    </row>
    <row r="1113" spans="1:17" x14ac:dyDescent="0.35">
      <c r="A1113" s="11" t="s">
        <v>3297</v>
      </c>
      <c r="B1113" s="13"/>
      <c r="C1113" s="13"/>
      <c r="D1113" s="13"/>
      <c r="E1113" s="13"/>
      <c r="F1113" s="13"/>
      <c r="G1113" s="13"/>
      <c r="H1113" s="13"/>
      <c r="I1113" s="13"/>
      <c r="J1113" s="13">
        <v>1</v>
      </c>
      <c r="K1113" s="13">
        <v>5500</v>
      </c>
      <c r="L1113" s="13">
        <v>5504</v>
      </c>
      <c r="M1113" s="13">
        <v>44</v>
      </c>
      <c r="N1113" s="13">
        <v>1</v>
      </c>
      <c r="O1113" s="13">
        <v>5500</v>
      </c>
      <c r="P1113" s="13">
        <v>5504</v>
      </c>
      <c r="Q1113" s="13">
        <v>44</v>
      </c>
    </row>
    <row r="1114" spans="1:17" x14ac:dyDescent="0.35">
      <c r="A1114" s="12">
        <v>125.09</v>
      </c>
      <c r="B1114" s="13"/>
      <c r="C1114" s="13"/>
      <c r="D1114" s="13"/>
      <c r="E1114" s="13"/>
      <c r="F1114" s="13"/>
      <c r="G1114" s="13"/>
      <c r="H1114" s="13"/>
      <c r="I1114" s="13"/>
      <c r="J1114" s="13">
        <v>1</v>
      </c>
      <c r="K1114" s="13">
        <v>5500</v>
      </c>
      <c r="L1114" s="13">
        <v>5504</v>
      </c>
      <c r="M1114" s="13">
        <v>44</v>
      </c>
      <c r="N1114" s="13">
        <v>1</v>
      </c>
      <c r="O1114" s="13">
        <v>5500</v>
      </c>
      <c r="P1114" s="13">
        <v>5504</v>
      </c>
      <c r="Q1114" s="13">
        <v>44</v>
      </c>
    </row>
    <row r="1115" spans="1:17" x14ac:dyDescent="0.35">
      <c r="A1115" s="11" t="s">
        <v>3843</v>
      </c>
      <c r="B1115" s="13">
        <v>1</v>
      </c>
      <c r="C1115" s="13">
        <v>7000</v>
      </c>
      <c r="D1115" s="13">
        <v>189</v>
      </c>
      <c r="E1115" s="13">
        <v>8</v>
      </c>
      <c r="F1115" s="13"/>
      <c r="G1115" s="13"/>
      <c r="H1115" s="13"/>
      <c r="I1115" s="13"/>
      <c r="J1115" s="13"/>
      <c r="K1115" s="13"/>
      <c r="L1115" s="13"/>
      <c r="M1115" s="13"/>
      <c r="N1115" s="13">
        <v>1</v>
      </c>
      <c r="O1115" s="13">
        <v>7000</v>
      </c>
      <c r="P1115" s="13">
        <v>189</v>
      </c>
      <c r="Q1115" s="13">
        <v>8</v>
      </c>
    </row>
    <row r="1116" spans="1:17" x14ac:dyDescent="0.35">
      <c r="A1116" s="12">
        <v>23.63</v>
      </c>
      <c r="B1116" s="13">
        <v>1</v>
      </c>
      <c r="C1116" s="13">
        <v>7000</v>
      </c>
      <c r="D1116" s="13">
        <v>189</v>
      </c>
      <c r="E1116" s="13">
        <v>8</v>
      </c>
      <c r="F1116" s="13"/>
      <c r="G1116" s="13"/>
      <c r="H1116" s="13"/>
      <c r="I1116" s="13"/>
      <c r="J1116" s="13"/>
      <c r="K1116" s="13"/>
      <c r="L1116" s="13"/>
      <c r="M1116" s="13"/>
      <c r="N1116" s="13">
        <v>1</v>
      </c>
      <c r="O1116" s="13">
        <v>7000</v>
      </c>
      <c r="P1116" s="13">
        <v>189</v>
      </c>
      <c r="Q1116" s="13">
        <v>8</v>
      </c>
    </row>
    <row r="1117" spans="1:17" x14ac:dyDescent="0.35">
      <c r="A1117" s="11" t="s">
        <v>3890</v>
      </c>
      <c r="B1117" s="13">
        <v>1</v>
      </c>
      <c r="C1117" s="13">
        <v>50000</v>
      </c>
      <c r="D1117" s="13">
        <v>10775</v>
      </c>
      <c r="E1117" s="13">
        <v>84</v>
      </c>
      <c r="F1117" s="13"/>
      <c r="G1117" s="13"/>
      <c r="H1117" s="13"/>
      <c r="I1117" s="13"/>
      <c r="J1117" s="13"/>
      <c r="K1117" s="13"/>
      <c r="L1117" s="13"/>
      <c r="M1117" s="13"/>
      <c r="N1117" s="13">
        <v>1</v>
      </c>
      <c r="O1117" s="13">
        <v>50000</v>
      </c>
      <c r="P1117" s="13">
        <v>10775</v>
      </c>
      <c r="Q1117" s="13">
        <v>84</v>
      </c>
    </row>
    <row r="1118" spans="1:17" x14ac:dyDescent="0.35">
      <c r="A1118" s="12">
        <v>128.27000000000001</v>
      </c>
      <c r="B1118" s="13">
        <v>1</v>
      </c>
      <c r="C1118" s="13">
        <v>50000</v>
      </c>
      <c r="D1118" s="13">
        <v>10775</v>
      </c>
      <c r="E1118" s="13">
        <v>84</v>
      </c>
      <c r="F1118" s="13"/>
      <c r="G1118" s="13"/>
      <c r="H1118" s="13"/>
      <c r="I1118" s="13"/>
      <c r="J1118" s="13"/>
      <c r="K1118" s="13"/>
      <c r="L1118" s="13"/>
      <c r="M1118" s="13"/>
      <c r="N1118" s="13">
        <v>1</v>
      </c>
      <c r="O1118" s="13">
        <v>50000</v>
      </c>
      <c r="P1118" s="13">
        <v>10775</v>
      </c>
      <c r="Q1118" s="13">
        <v>84</v>
      </c>
    </row>
    <row r="1119" spans="1:17" x14ac:dyDescent="0.35">
      <c r="A1119" s="11" t="s">
        <v>2830</v>
      </c>
      <c r="B1119" s="13"/>
      <c r="C1119" s="13"/>
      <c r="D1119" s="13"/>
      <c r="E1119" s="13"/>
      <c r="F1119" s="13"/>
      <c r="G1119" s="13"/>
      <c r="H1119" s="13"/>
      <c r="I1119" s="13"/>
      <c r="J1119" s="13">
        <v>1</v>
      </c>
      <c r="K1119" s="13">
        <v>3000</v>
      </c>
      <c r="L1119" s="13">
        <v>3000</v>
      </c>
      <c r="M1119" s="13">
        <v>11</v>
      </c>
      <c r="N1119" s="13">
        <v>1</v>
      </c>
      <c r="O1119" s="13">
        <v>3000</v>
      </c>
      <c r="P1119" s="13">
        <v>3000</v>
      </c>
      <c r="Q1119" s="13">
        <v>11</v>
      </c>
    </row>
    <row r="1120" spans="1:17" x14ac:dyDescent="0.35">
      <c r="A1120" s="12">
        <v>272.73</v>
      </c>
      <c r="B1120" s="13"/>
      <c r="C1120" s="13"/>
      <c r="D1120" s="13"/>
      <c r="E1120" s="13"/>
      <c r="F1120" s="13"/>
      <c r="G1120" s="13"/>
      <c r="H1120" s="13"/>
      <c r="I1120" s="13"/>
      <c r="J1120" s="13">
        <v>1</v>
      </c>
      <c r="K1120" s="13">
        <v>3000</v>
      </c>
      <c r="L1120" s="13">
        <v>3000</v>
      </c>
      <c r="M1120" s="13">
        <v>11</v>
      </c>
      <c r="N1120" s="13">
        <v>1</v>
      </c>
      <c r="O1120" s="13">
        <v>3000</v>
      </c>
      <c r="P1120" s="13">
        <v>3000</v>
      </c>
      <c r="Q1120" s="13">
        <v>11</v>
      </c>
    </row>
    <row r="1121" spans="1:17" x14ac:dyDescent="0.35">
      <c r="A1121" s="11" t="s">
        <v>3662</v>
      </c>
      <c r="B1121" s="13"/>
      <c r="C1121" s="13"/>
      <c r="D1121" s="13"/>
      <c r="E1121" s="13"/>
      <c r="F1121" s="13"/>
      <c r="G1121" s="13"/>
      <c r="H1121" s="13"/>
      <c r="I1121" s="13"/>
      <c r="J1121" s="13">
        <v>1</v>
      </c>
      <c r="K1121" s="13">
        <v>620</v>
      </c>
      <c r="L1121" s="13">
        <v>714</v>
      </c>
      <c r="M1121" s="13">
        <v>14</v>
      </c>
      <c r="N1121" s="13">
        <v>1</v>
      </c>
      <c r="O1121" s="13">
        <v>620</v>
      </c>
      <c r="P1121" s="13">
        <v>714</v>
      </c>
      <c r="Q1121" s="13">
        <v>14</v>
      </c>
    </row>
    <row r="1122" spans="1:17" x14ac:dyDescent="0.35">
      <c r="A1122" s="12">
        <v>51</v>
      </c>
      <c r="B1122" s="13"/>
      <c r="C1122" s="13"/>
      <c r="D1122" s="13"/>
      <c r="E1122" s="13"/>
      <c r="F1122" s="13"/>
      <c r="G1122" s="13"/>
      <c r="H1122" s="13"/>
      <c r="I1122" s="13"/>
      <c r="J1122" s="13">
        <v>1</v>
      </c>
      <c r="K1122" s="13">
        <v>620</v>
      </c>
      <c r="L1122" s="13">
        <v>714</v>
      </c>
      <c r="M1122" s="13">
        <v>14</v>
      </c>
      <c r="N1122" s="13">
        <v>1</v>
      </c>
      <c r="O1122" s="13">
        <v>620</v>
      </c>
      <c r="P1122" s="13">
        <v>714</v>
      </c>
      <c r="Q1122" s="13">
        <v>14</v>
      </c>
    </row>
    <row r="1123" spans="1:17" x14ac:dyDescent="0.35">
      <c r="A1123" s="11" t="s">
        <v>3958</v>
      </c>
      <c r="B1123" s="13">
        <v>1</v>
      </c>
      <c r="C1123" s="13">
        <v>5000</v>
      </c>
      <c r="D1123" s="13">
        <v>21</v>
      </c>
      <c r="E1123" s="13">
        <v>2</v>
      </c>
      <c r="F1123" s="13"/>
      <c r="G1123" s="13"/>
      <c r="H1123" s="13"/>
      <c r="I1123" s="13"/>
      <c r="J1123" s="13"/>
      <c r="K1123" s="13"/>
      <c r="L1123" s="13"/>
      <c r="M1123" s="13"/>
      <c r="N1123" s="13">
        <v>1</v>
      </c>
      <c r="O1123" s="13">
        <v>5000</v>
      </c>
      <c r="P1123" s="13">
        <v>21</v>
      </c>
      <c r="Q1123" s="13">
        <v>2</v>
      </c>
    </row>
    <row r="1124" spans="1:17" x14ac:dyDescent="0.35">
      <c r="A1124" s="12">
        <v>10.5</v>
      </c>
      <c r="B1124" s="13">
        <v>1</v>
      </c>
      <c r="C1124" s="13">
        <v>5000</v>
      </c>
      <c r="D1124" s="13">
        <v>21</v>
      </c>
      <c r="E1124" s="13">
        <v>2</v>
      </c>
      <c r="F1124" s="13"/>
      <c r="G1124" s="13"/>
      <c r="H1124" s="13"/>
      <c r="I1124" s="13"/>
      <c r="J1124" s="13"/>
      <c r="K1124" s="13"/>
      <c r="L1124" s="13"/>
      <c r="M1124" s="13"/>
      <c r="N1124" s="13">
        <v>1</v>
      </c>
      <c r="O1124" s="13">
        <v>5000</v>
      </c>
      <c r="P1124" s="13">
        <v>21</v>
      </c>
      <c r="Q1124" s="13">
        <v>2</v>
      </c>
    </row>
    <row r="1125" spans="1:17" x14ac:dyDescent="0.35">
      <c r="A1125" s="11" t="s">
        <v>3420</v>
      </c>
      <c r="B1125" s="13"/>
      <c r="C1125" s="13"/>
      <c r="D1125" s="13"/>
      <c r="E1125" s="13"/>
      <c r="F1125" s="13"/>
      <c r="G1125" s="13"/>
      <c r="H1125" s="13"/>
      <c r="I1125" s="13"/>
      <c r="J1125" s="13">
        <v>1</v>
      </c>
      <c r="K1125" s="13">
        <v>10000</v>
      </c>
      <c r="L1125" s="13">
        <v>10115</v>
      </c>
      <c r="M1125" s="13">
        <v>98</v>
      </c>
      <c r="N1125" s="13">
        <v>1</v>
      </c>
      <c r="O1125" s="13">
        <v>10000</v>
      </c>
      <c r="P1125" s="13">
        <v>10115</v>
      </c>
      <c r="Q1125" s="13">
        <v>98</v>
      </c>
    </row>
    <row r="1126" spans="1:17" x14ac:dyDescent="0.35">
      <c r="A1126" s="12">
        <v>103.21</v>
      </c>
      <c r="B1126" s="13"/>
      <c r="C1126" s="13"/>
      <c r="D1126" s="13"/>
      <c r="E1126" s="13"/>
      <c r="F1126" s="13"/>
      <c r="G1126" s="13"/>
      <c r="H1126" s="13"/>
      <c r="I1126" s="13"/>
      <c r="J1126" s="13">
        <v>1</v>
      </c>
      <c r="K1126" s="13">
        <v>10000</v>
      </c>
      <c r="L1126" s="13">
        <v>10115</v>
      </c>
      <c r="M1126" s="13">
        <v>98</v>
      </c>
      <c r="N1126" s="13">
        <v>1</v>
      </c>
      <c r="O1126" s="13">
        <v>10000</v>
      </c>
      <c r="P1126" s="13">
        <v>10115</v>
      </c>
      <c r="Q1126" s="13">
        <v>98</v>
      </c>
    </row>
    <row r="1127" spans="1:17" x14ac:dyDescent="0.35">
      <c r="A1127" s="11" t="s">
        <v>4025</v>
      </c>
      <c r="B1127" s="13">
        <v>1</v>
      </c>
      <c r="C1127" s="13">
        <v>20000</v>
      </c>
      <c r="D1127" s="13">
        <v>0</v>
      </c>
      <c r="E1127" s="13">
        <v>0</v>
      </c>
      <c r="F1127" s="13"/>
      <c r="G1127" s="13"/>
      <c r="H1127" s="13"/>
      <c r="I1127" s="13"/>
      <c r="J1127" s="13"/>
      <c r="K1127" s="13"/>
      <c r="L1127" s="13"/>
      <c r="M1127" s="13"/>
      <c r="N1127" s="13">
        <v>1</v>
      </c>
      <c r="O1127" s="13">
        <v>20000</v>
      </c>
      <c r="P1127" s="13">
        <v>0</v>
      </c>
      <c r="Q1127" s="13">
        <v>0</v>
      </c>
    </row>
    <row r="1128" spans="1:17" x14ac:dyDescent="0.35">
      <c r="A1128" s="12" t="s">
        <v>8382</v>
      </c>
      <c r="B1128" s="13">
        <v>1</v>
      </c>
      <c r="C1128" s="13">
        <v>20000</v>
      </c>
      <c r="D1128" s="13">
        <v>0</v>
      </c>
      <c r="E1128" s="13">
        <v>0</v>
      </c>
      <c r="F1128" s="13"/>
      <c r="G1128" s="13"/>
      <c r="H1128" s="13"/>
      <c r="I1128" s="13"/>
      <c r="J1128" s="13"/>
      <c r="K1128" s="13"/>
      <c r="L1128" s="13"/>
      <c r="M1128" s="13"/>
      <c r="N1128" s="13">
        <v>1</v>
      </c>
      <c r="O1128" s="13">
        <v>20000</v>
      </c>
      <c r="P1128" s="13">
        <v>0</v>
      </c>
      <c r="Q1128" s="13">
        <v>0</v>
      </c>
    </row>
    <row r="1129" spans="1:17" x14ac:dyDescent="0.35">
      <c r="A1129" s="11" t="s">
        <v>3533</v>
      </c>
      <c r="B1129" s="13"/>
      <c r="C1129" s="13"/>
      <c r="D1129" s="13"/>
      <c r="E1129" s="13"/>
      <c r="F1129" s="13"/>
      <c r="G1129" s="13"/>
      <c r="H1129" s="13"/>
      <c r="I1129" s="13"/>
      <c r="J1129" s="13">
        <v>1</v>
      </c>
      <c r="K1129" s="13">
        <v>5000</v>
      </c>
      <c r="L1129" s="13">
        <v>7810</v>
      </c>
      <c r="M1129" s="13">
        <v>204</v>
      </c>
      <c r="N1129" s="13">
        <v>1</v>
      </c>
      <c r="O1129" s="13">
        <v>5000</v>
      </c>
      <c r="P1129" s="13">
        <v>7810</v>
      </c>
      <c r="Q1129" s="13">
        <v>204</v>
      </c>
    </row>
    <row r="1130" spans="1:17" x14ac:dyDescent="0.35">
      <c r="A1130" s="12">
        <v>38.28</v>
      </c>
      <c r="B1130" s="13"/>
      <c r="C1130" s="13"/>
      <c r="D1130" s="13"/>
      <c r="E1130" s="13"/>
      <c r="F1130" s="13"/>
      <c r="G1130" s="13"/>
      <c r="H1130" s="13"/>
      <c r="I1130" s="13"/>
      <c r="J1130" s="13">
        <v>1</v>
      </c>
      <c r="K1130" s="13">
        <v>5000</v>
      </c>
      <c r="L1130" s="13">
        <v>7810</v>
      </c>
      <c r="M1130" s="13">
        <v>204</v>
      </c>
      <c r="N1130" s="13">
        <v>1</v>
      </c>
      <c r="O1130" s="13">
        <v>5000</v>
      </c>
      <c r="P1130" s="13">
        <v>7810</v>
      </c>
      <c r="Q1130" s="13">
        <v>204</v>
      </c>
    </row>
    <row r="1131" spans="1:17" x14ac:dyDescent="0.35">
      <c r="A1131" s="11" t="s">
        <v>1290</v>
      </c>
      <c r="B1131" s="13"/>
      <c r="C1131" s="13"/>
      <c r="D1131" s="13"/>
      <c r="E1131" s="13"/>
      <c r="F1131" s="13"/>
      <c r="G1131" s="13"/>
      <c r="H1131" s="13"/>
      <c r="I1131" s="13"/>
      <c r="J1131" s="13">
        <v>1</v>
      </c>
      <c r="K1131" s="13">
        <v>1500</v>
      </c>
      <c r="L1131" s="13">
        <v>1876</v>
      </c>
      <c r="M1131" s="13">
        <v>52</v>
      </c>
      <c r="N1131" s="13">
        <v>1</v>
      </c>
      <c r="O1131" s="13">
        <v>1500</v>
      </c>
      <c r="P1131" s="13">
        <v>1876</v>
      </c>
      <c r="Q1131" s="13">
        <v>52</v>
      </c>
    </row>
    <row r="1132" spans="1:17" x14ac:dyDescent="0.35">
      <c r="A1132" s="12">
        <v>36.08</v>
      </c>
      <c r="B1132" s="13"/>
      <c r="C1132" s="13"/>
      <c r="D1132" s="13"/>
      <c r="E1132" s="13"/>
      <c r="F1132" s="13"/>
      <c r="G1132" s="13"/>
      <c r="H1132" s="13"/>
      <c r="I1132" s="13"/>
      <c r="J1132" s="13">
        <v>1</v>
      </c>
      <c r="K1132" s="13">
        <v>1500</v>
      </c>
      <c r="L1132" s="13">
        <v>1876</v>
      </c>
      <c r="M1132" s="13">
        <v>52</v>
      </c>
      <c r="N1132" s="13">
        <v>1</v>
      </c>
      <c r="O1132" s="13">
        <v>1500</v>
      </c>
      <c r="P1132" s="13">
        <v>1876</v>
      </c>
      <c r="Q1132" s="13">
        <v>52</v>
      </c>
    </row>
    <row r="1133" spans="1:17" x14ac:dyDescent="0.35">
      <c r="A1133" s="11" t="s">
        <v>2906</v>
      </c>
      <c r="B1133" s="13">
        <v>1</v>
      </c>
      <c r="C1133" s="13">
        <v>6000</v>
      </c>
      <c r="D1133" s="13">
        <v>565</v>
      </c>
      <c r="E1133" s="13">
        <v>7</v>
      </c>
      <c r="F1133" s="13"/>
      <c r="G1133" s="13"/>
      <c r="H1133" s="13"/>
      <c r="I1133" s="13"/>
      <c r="J1133" s="13"/>
      <c r="K1133" s="13"/>
      <c r="L1133" s="13"/>
      <c r="M1133" s="13"/>
      <c r="N1133" s="13">
        <v>1</v>
      </c>
      <c r="O1133" s="13">
        <v>6000</v>
      </c>
      <c r="P1133" s="13">
        <v>565</v>
      </c>
      <c r="Q1133" s="13">
        <v>7</v>
      </c>
    </row>
    <row r="1134" spans="1:17" x14ac:dyDescent="0.35">
      <c r="A1134" s="12">
        <v>80.709999999999994</v>
      </c>
      <c r="B1134" s="13">
        <v>1</v>
      </c>
      <c r="C1134" s="13">
        <v>6000</v>
      </c>
      <c r="D1134" s="13">
        <v>565</v>
      </c>
      <c r="E1134" s="13">
        <v>7</v>
      </c>
      <c r="F1134" s="13"/>
      <c r="G1134" s="13"/>
      <c r="H1134" s="13"/>
      <c r="I1134" s="13"/>
      <c r="J1134" s="13"/>
      <c r="K1134" s="13"/>
      <c r="L1134" s="13"/>
      <c r="M1134" s="13"/>
      <c r="N1134" s="13">
        <v>1</v>
      </c>
      <c r="O1134" s="13">
        <v>6000</v>
      </c>
      <c r="P1134" s="13">
        <v>565</v>
      </c>
      <c r="Q1134" s="13">
        <v>7</v>
      </c>
    </row>
    <row r="1135" spans="1:17" x14ac:dyDescent="0.35">
      <c r="A1135" s="11" t="s">
        <v>4039</v>
      </c>
      <c r="B1135" s="13">
        <v>1</v>
      </c>
      <c r="C1135" s="13">
        <v>300</v>
      </c>
      <c r="D1135" s="13">
        <v>0</v>
      </c>
      <c r="E1135" s="13">
        <v>0</v>
      </c>
      <c r="F1135" s="13"/>
      <c r="G1135" s="13"/>
      <c r="H1135" s="13"/>
      <c r="I1135" s="13"/>
      <c r="J1135" s="13"/>
      <c r="K1135" s="13"/>
      <c r="L1135" s="13"/>
      <c r="M1135" s="13"/>
      <c r="N1135" s="13">
        <v>1</v>
      </c>
      <c r="O1135" s="13">
        <v>300</v>
      </c>
      <c r="P1135" s="13">
        <v>0</v>
      </c>
      <c r="Q1135" s="13">
        <v>0</v>
      </c>
    </row>
    <row r="1136" spans="1:17" x14ac:dyDescent="0.35">
      <c r="A1136" s="12" t="s">
        <v>8382</v>
      </c>
      <c r="B1136" s="13">
        <v>1</v>
      </c>
      <c r="C1136" s="13">
        <v>300</v>
      </c>
      <c r="D1136" s="13">
        <v>0</v>
      </c>
      <c r="E1136" s="13">
        <v>0</v>
      </c>
      <c r="F1136" s="13"/>
      <c r="G1136" s="13"/>
      <c r="H1136" s="13"/>
      <c r="I1136" s="13"/>
      <c r="J1136" s="13"/>
      <c r="K1136" s="13"/>
      <c r="L1136" s="13"/>
      <c r="M1136" s="13"/>
      <c r="N1136" s="13">
        <v>1</v>
      </c>
      <c r="O1136" s="13">
        <v>300</v>
      </c>
      <c r="P1136" s="13">
        <v>0</v>
      </c>
      <c r="Q1136" s="13">
        <v>0</v>
      </c>
    </row>
    <row r="1137" spans="1:17" x14ac:dyDescent="0.35">
      <c r="A1137" s="11" t="s">
        <v>3282</v>
      </c>
      <c r="B1137" s="13"/>
      <c r="C1137" s="13"/>
      <c r="D1137" s="13"/>
      <c r="E1137" s="13"/>
      <c r="F1137" s="13"/>
      <c r="G1137" s="13"/>
      <c r="H1137" s="13"/>
      <c r="I1137" s="13"/>
      <c r="J1137" s="13">
        <v>1</v>
      </c>
      <c r="K1137" s="13">
        <v>31000</v>
      </c>
      <c r="L1137" s="13">
        <v>31820.5</v>
      </c>
      <c r="M1137" s="13">
        <v>237</v>
      </c>
      <c r="N1137" s="13">
        <v>1</v>
      </c>
      <c r="O1137" s="13">
        <v>31000</v>
      </c>
      <c r="P1137" s="13">
        <v>31820.5</v>
      </c>
      <c r="Q1137" s="13">
        <v>237</v>
      </c>
    </row>
    <row r="1138" spans="1:17" x14ac:dyDescent="0.35">
      <c r="A1138" s="12">
        <v>134.26</v>
      </c>
      <c r="B1138" s="13"/>
      <c r="C1138" s="13"/>
      <c r="D1138" s="13"/>
      <c r="E1138" s="13"/>
      <c r="F1138" s="13"/>
      <c r="G1138" s="13"/>
      <c r="H1138" s="13"/>
      <c r="I1138" s="13"/>
      <c r="J1138" s="13">
        <v>1</v>
      </c>
      <c r="K1138" s="13">
        <v>31000</v>
      </c>
      <c r="L1138" s="13">
        <v>31820.5</v>
      </c>
      <c r="M1138" s="13">
        <v>237</v>
      </c>
      <c r="N1138" s="13">
        <v>1</v>
      </c>
      <c r="O1138" s="13">
        <v>31000</v>
      </c>
      <c r="P1138" s="13">
        <v>31820.5</v>
      </c>
      <c r="Q1138" s="13">
        <v>237</v>
      </c>
    </row>
    <row r="1139" spans="1:17" x14ac:dyDescent="0.35">
      <c r="A1139" s="11" t="s">
        <v>3492</v>
      </c>
      <c r="B1139" s="13"/>
      <c r="C1139" s="13"/>
      <c r="D1139" s="13"/>
      <c r="E1139" s="13"/>
      <c r="F1139" s="13"/>
      <c r="G1139" s="13"/>
      <c r="H1139" s="13"/>
      <c r="I1139" s="13"/>
      <c r="J1139" s="13">
        <v>1</v>
      </c>
      <c r="K1139" s="13">
        <v>1500</v>
      </c>
      <c r="L1139" s="13">
        <v>1500</v>
      </c>
      <c r="M1139" s="13">
        <v>29</v>
      </c>
      <c r="N1139" s="13">
        <v>1</v>
      </c>
      <c r="O1139" s="13">
        <v>1500</v>
      </c>
      <c r="P1139" s="13">
        <v>1500</v>
      </c>
      <c r="Q1139" s="13">
        <v>29</v>
      </c>
    </row>
    <row r="1140" spans="1:17" x14ac:dyDescent="0.35">
      <c r="A1140" s="12">
        <v>51.72</v>
      </c>
      <c r="B1140" s="13"/>
      <c r="C1140" s="13"/>
      <c r="D1140" s="13"/>
      <c r="E1140" s="13"/>
      <c r="F1140" s="13"/>
      <c r="G1140" s="13"/>
      <c r="H1140" s="13"/>
      <c r="I1140" s="13"/>
      <c r="J1140" s="13">
        <v>1</v>
      </c>
      <c r="K1140" s="13">
        <v>1500</v>
      </c>
      <c r="L1140" s="13">
        <v>1500</v>
      </c>
      <c r="M1140" s="13">
        <v>29</v>
      </c>
      <c r="N1140" s="13">
        <v>1</v>
      </c>
      <c r="O1140" s="13">
        <v>1500</v>
      </c>
      <c r="P1140" s="13">
        <v>1500</v>
      </c>
      <c r="Q1140" s="13">
        <v>29</v>
      </c>
    </row>
    <row r="1141" spans="1:17" x14ac:dyDescent="0.35">
      <c r="A1141" s="11" t="s">
        <v>3987</v>
      </c>
      <c r="B1141" s="13">
        <v>1</v>
      </c>
      <c r="C1141" s="13">
        <v>500</v>
      </c>
      <c r="D1141" s="13">
        <v>100</v>
      </c>
      <c r="E1141" s="13">
        <v>1</v>
      </c>
      <c r="F1141" s="13"/>
      <c r="G1141" s="13"/>
      <c r="H1141" s="13"/>
      <c r="I1141" s="13"/>
      <c r="J1141" s="13"/>
      <c r="K1141" s="13"/>
      <c r="L1141" s="13"/>
      <c r="M1141" s="13"/>
      <c r="N1141" s="13">
        <v>1</v>
      </c>
      <c r="O1141" s="13">
        <v>500</v>
      </c>
      <c r="P1141" s="13">
        <v>100</v>
      </c>
      <c r="Q1141" s="13">
        <v>1</v>
      </c>
    </row>
    <row r="1142" spans="1:17" x14ac:dyDescent="0.35">
      <c r="A1142" s="12">
        <v>100</v>
      </c>
      <c r="B1142" s="13">
        <v>1</v>
      </c>
      <c r="C1142" s="13">
        <v>500</v>
      </c>
      <c r="D1142" s="13">
        <v>100</v>
      </c>
      <c r="E1142" s="13">
        <v>1</v>
      </c>
      <c r="F1142" s="13"/>
      <c r="G1142" s="13"/>
      <c r="H1142" s="13"/>
      <c r="I1142" s="13"/>
      <c r="J1142" s="13"/>
      <c r="K1142" s="13"/>
      <c r="L1142" s="13"/>
      <c r="M1142" s="13"/>
      <c r="N1142" s="13">
        <v>1</v>
      </c>
      <c r="O1142" s="13">
        <v>500</v>
      </c>
      <c r="P1142" s="13">
        <v>100</v>
      </c>
      <c r="Q1142" s="13">
        <v>1</v>
      </c>
    </row>
    <row r="1143" spans="1:17" x14ac:dyDescent="0.35">
      <c r="A1143" s="11" t="s">
        <v>3352</v>
      </c>
      <c r="B1143" s="13"/>
      <c r="C1143" s="13"/>
      <c r="D1143" s="13"/>
      <c r="E1143" s="13"/>
      <c r="F1143" s="13"/>
      <c r="G1143" s="13"/>
      <c r="H1143" s="13"/>
      <c r="I1143" s="13"/>
      <c r="J1143" s="13">
        <v>1</v>
      </c>
      <c r="K1143" s="13">
        <v>500</v>
      </c>
      <c r="L1143" s="13">
        <v>1575</v>
      </c>
      <c r="M1143" s="13">
        <v>44</v>
      </c>
      <c r="N1143" s="13">
        <v>1</v>
      </c>
      <c r="O1143" s="13">
        <v>500</v>
      </c>
      <c r="P1143" s="13">
        <v>1575</v>
      </c>
      <c r="Q1143" s="13">
        <v>44</v>
      </c>
    </row>
    <row r="1144" spans="1:17" x14ac:dyDescent="0.35">
      <c r="A1144" s="12">
        <v>35.799999999999997</v>
      </c>
      <c r="B1144" s="13"/>
      <c r="C1144" s="13"/>
      <c r="D1144" s="13"/>
      <c r="E1144" s="13"/>
      <c r="F1144" s="13"/>
      <c r="G1144" s="13"/>
      <c r="H1144" s="13"/>
      <c r="I1144" s="13"/>
      <c r="J1144" s="13">
        <v>1</v>
      </c>
      <c r="K1144" s="13">
        <v>500</v>
      </c>
      <c r="L1144" s="13">
        <v>1575</v>
      </c>
      <c r="M1144" s="13">
        <v>44</v>
      </c>
      <c r="N1144" s="13">
        <v>1</v>
      </c>
      <c r="O1144" s="13">
        <v>500</v>
      </c>
      <c r="P1144" s="13">
        <v>1575</v>
      </c>
      <c r="Q1144" s="13">
        <v>44</v>
      </c>
    </row>
    <row r="1145" spans="1:17" x14ac:dyDescent="0.35">
      <c r="A1145" s="11" t="s">
        <v>3158</v>
      </c>
      <c r="B1145" s="13"/>
      <c r="C1145" s="13"/>
      <c r="D1145" s="13"/>
      <c r="E1145" s="13"/>
      <c r="F1145" s="13"/>
      <c r="G1145" s="13"/>
      <c r="H1145" s="13"/>
      <c r="I1145" s="13"/>
      <c r="J1145" s="13">
        <v>1</v>
      </c>
      <c r="K1145" s="13">
        <v>5000</v>
      </c>
      <c r="L1145" s="13">
        <v>5700</v>
      </c>
      <c r="M1145" s="13">
        <v>69</v>
      </c>
      <c r="N1145" s="13">
        <v>1</v>
      </c>
      <c r="O1145" s="13">
        <v>5000</v>
      </c>
      <c r="P1145" s="13">
        <v>5700</v>
      </c>
      <c r="Q1145" s="13">
        <v>69</v>
      </c>
    </row>
    <row r="1146" spans="1:17" x14ac:dyDescent="0.35">
      <c r="A1146" s="12">
        <v>82.61</v>
      </c>
      <c r="B1146" s="13"/>
      <c r="C1146" s="13"/>
      <c r="D1146" s="13"/>
      <c r="E1146" s="13"/>
      <c r="F1146" s="13"/>
      <c r="G1146" s="13"/>
      <c r="H1146" s="13"/>
      <c r="I1146" s="13"/>
      <c r="J1146" s="13">
        <v>1</v>
      </c>
      <c r="K1146" s="13">
        <v>5000</v>
      </c>
      <c r="L1146" s="13">
        <v>5700</v>
      </c>
      <c r="M1146" s="13">
        <v>69</v>
      </c>
      <c r="N1146" s="13">
        <v>1</v>
      </c>
      <c r="O1146" s="13">
        <v>5000</v>
      </c>
      <c r="P1146" s="13">
        <v>5700</v>
      </c>
      <c r="Q1146" s="13">
        <v>69</v>
      </c>
    </row>
    <row r="1147" spans="1:17" x14ac:dyDescent="0.35">
      <c r="A1147" s="11" t="s">
        <v>4046</v>
      </c>
      <c r="B1147" s="13">
        <v>1</v>
      </c>
      <c r="C1147" s="13">
        <v>1500</v>
      </c>
      <c r="D1147" s="13">
        <v>1</v>
      </c>
      <c r="E1147" s="13">
        <v>1</v>
      </c>
      <c r="F1147" s="13"/>
      <c r="G1147" s="13"/>
      <c r="H1147" s="13"/>
      <c r="I1147" s="13"/>
      <c r="J1147" s="13"/>
      <c r="K1147" s="13"/>
      <c r="L1147" s="13"/>
      <c r="M1147" s="13"/>
      <c r="N1147" s="13">
        <v>1</v>
      </c>
      <c r="O1147" s="13">
        <v>1500</v>
      </c>
      <c r="P1147" s="13">
        <v>1</v>
      </c>
      <c r="Q1147" s="13">
        <v>1</v>
      </c>
    </row>
    <row r="1148" spans="1:17" x14ac:dyDescent="0.35">
      <c r="A1148" s="12">
        <v>1</v>
      </c>
      <c r="B1148" s="13">
        <v>1</v>
      </c>
      <c r="C1148" s="13">
        <v>1500</v>
      </c>
      <c r="D1148" s="13">
        <v>1</v>
      </c>
      <c r="E1148" s="13">
        <v>1</v>
      </c>
      <c r="F1148" s="13"/>
      <c r="G1148" s="13"/>
      <c r="H1148" s="13"/>
      <c r="I1148" s="13"/>
      <c r="J1148" s="13"/>
      <c r="K1148" s="13"/>
      <c r="L1148" s="13"/>
      <c r="M1148" s="13"/>
      <c r="N1148" s="13">
        <v>1</v>
      </c>
      <c r="O1148" s="13">
        <v>1500</v>
      </c>
      <c r="P1148" s="13">
        <v>1</v>
      </c>
      <c r="Q1148" s="13">
        <v>1</v>
      </c>
    </row>
    <row r="1149" spans="1:17" x14ac:dyDescent="0.35">
      <c r="A1149" s="11" t="s">
        <v>3187</v>
      </c>
      <c r="B1149" s="13"/>
      <c r="C1149" s="13"/>
      <c r="D1149" s="13"/>
      <c r="E1149" s="13"/>
      <c r="F1149" s="13"/>
      <c r="G1149" s="13"/>
      <c r="H1149" s="13"/>
      <c r="I1149" s="13"/>
      <c r="J1149" s="13">
        <v>1</v>
      </c>
      <c r="K1149" s="13">
        <v>15000</v>
      </c>
      <c r="L1149" s="13">
        <v>17444</v>
      </c>
      <c r="M1149" s="13">
        <v>244</v>
      </c>
      <c r="N1149" s="13">
        <v>1</v>
      </c>
      <c r="O1149" s="13">
        <v>15000</v>
      </c>
      <c r="P1149" s="13">
        <v>17444</v>
      </c>
      <c r="Q1149" s="13">
        <v>244</v>
      </c>
    </row>
    <row r="1150" spans="1:17" x14ac:dyDescent="0.35">
      <c r="A1150" s="12">
        <v>71.489999999999995</v>
      </c>
      <c r="B1150" s="13"/>
      <c r="C1150" s="13"/>
      <c r="D1150" s="13"/>
      <c r="E1150" s="13"/>
      <c r="F1150" s="13"/>
      <c r="G1150" s="13"/>
      <c r="H1150" s="13"/>
      <c r="I1150" s="13"/>
      <c r="J1150" s="13">
        <v>1</v>
      </c>
      <c r="K1150" s="13">
        <v>15000</v>
      </c>
      <c r="L1150" s="13">
        <v>17444</v>
      </c>
      <c r="M1150" s="13">
        <v>244</v>
      </c>
      <c r="N1150" s="13">
        <v>1</v>
      </c>
      <c r="O1150" s="13">
        <v>15000</v>
      </c>
      <c r="P1150" s="13">
        <v>17444</v>
      </c>
      <c r="Q1150" s="13">
        <v>244</v>
      </c>
    </row>
    <row r="1151" spans="1:17" x14ac:dyDescent="0.35">
      <c r="A1151" s="11" t="s">
        <v>4068</v>
      </c>
      <c r="B1151" s="13">
        <v>1</v>
      </c>
      <c r="C1151" s="13">
        <v>1000</v>
      </c>
      <c r="D1151" s="13">
        <v>4</v>
      </c>
      <c r="E1151" s="13">
        <v>2</v>
      </c>
      <c r="F1151" s="13"/>
      <c r="G1151" s="13"/>
      <c r="H1151" s="13"/>
      <c r="I1151" s="13"/>
      <c r="J1151" s="13"/>
      <c r="K1151" s="13"/>
      <c r="L1151" s="13"/>
      <c r="M1151" s="13"/>
      <c r="N1151" s="13">
        <v>1</v>
      </c>
      <c r="O1151" s="13">
        <v>1000</v>
      </c>
      <c r="P1151" s="13">
        <v>4</v>
      </c>
      <c r="Q1151" s="13">
        <v>2</v>
      </c>
    </row>
    <row r="1152" spans="1:17" x14ac:dyDescent="0.35">
      <c r="A1152" s="12">
        <v>2</v>
      </c>
      <c r="B1152" s="13">
        <v>1</v>
      </c>
      <c r="C1152" s="13">
        <v>1000</v>
      </c>
      <c r="D1152" s="13">
        <v>4</v>
      </c>
      <c r="E1152" s="13">
        <v>2</v>
      </c>
      <c r="F1152" s="13"/>
      <c r="G1152" s="13"/>
      <c r="H1152" s="13"/>
      <c r="I1152" s="13"/>
      <c r="J1152" s="13"/>
      <c r="K1152" s="13"/>
      <c r="L1152" s="13"/>
      <c r="M1152" s="13"/>
      <c r="N1152" s="13">
        <v>1</v>
      </c>
      <c r="O1152" s="13">
        <v>1000</v>
      </c>
      <c r="P1152" s="13">
        <v>4</v>
      </c>
      <c r="Q1152" s="13">
        <v>2</v>
      </c>
    </row>
    <row r="1153" spans="1:17" x14ac:dyDescent="0.35">
      <c r="A1153" s="11" t="s">
        <v>3294</v>
      </c>
      <c r="B1153" s="13"/>
      <c r="C1153" s="13"/>
      <c r="D1153" s="13"/>
      <c r="E1153" s="13"/>
      <c r="F1153" s="13"/>
      <c r="G1153" s="13"/>
      <c r="H1153" s="13"/>
      <c r="I1153" s="13"/>
      <c r="J1153" s="13">
        <v>1</v>
      </c>
      <c r="K1153" s="13">
        <v>600</v>
      </c>
      <c r="L1153" s="13">
        <v>710</v>
      </c>
      <c r="M1153" s="13">
        <v>24</v>
      </c>
      <c r="N1153" s="13">
        <v>1</v>
      </c>
      <c r="O1153" s="13">
        <v>600</v>
      </c>
      <c r="P1153" s="13">
        <v>710</v>
      </c>
      <c r="Q1153" s="13">
        <v>24</v>
      </c>
    </row>
    <row r="1154" spans="1:17" x14ac:dyDescent="0.35">
      <c r="A1154" s="12">
        <v>29.58</v>
      </c>
      <c r="B1154" s="13"/>
      <c r="C1154" s="13"/>
      <c r="D1154" s="13"/>
      <c r="E1154" s="13"/>
      <c r="F1154" s="13"/>
      <c r="G1154" s="13"/>
      <c r="H1154" s="13"/>
      <c r="I1154" s="13"/>
      <c r="J1154" s="13">
        <v>1</v>
      </c>
      <c r="K1154" s="13">
        <v>600</v>
      </c>
      <c r="L1154" s="13">
        <v>710</v>
      </c>
      <c r="M1154" s="13">
        <v>24</v>
      </c>
      <c r="N1154" s="13">
        <v>1</v>
      </c>
      <c r="O1154" s="13">
        <v>600</v>
      </c>
      <c r="P1154" s="13">
        <v>710</v>
      </c>
      <c r="Q1154" s="13">
        <v>24</v>
      </c>
    </row>
    <row r="1155" spans="1:17" x14ac:dyDescent="0.35">
      <c r="A1155" s="11" t="s">
        <v>3481</v>
      </c>
      <c r="B1155" s="13"/>
      <c r="C1155" s="13"/>
      <c r="D1155" s="13"/>
      <c r="E1155" s="13"/>
      <c r="F1155" s="13"/>
      <c r="G1155" s="13"/>
      <c r="H1155" s="13"/>
      <c r="I1155" s="13"/>
      <c r="J1155" s="13">
        <v>1</v>
      </c>
      <c r="K1155" s="13">
        <v>3000</v>
      </c>
      <c r="L1155" s="13">
        <v>4150</v>
      </c>
      <c r="M1155" s="13">
        <v>80</v>
      </c>
      <c r="N1155" s="13">
        <v>1</v>
      </c>
      <c r="O1155" s="13">
        <v>3000</v>
      </c>
      <c r="P1155" s="13">
        <v>4150</v>
      </c>
      <c r="Q1155" s="13">
        <v>80</v>
      </c>
    </row>
    <row r="1156" spans="1:17" x14ac:dyDescent="0.35">
      <c r="A1156" s="12">
        <v>51.88</v>
      </c>
      <c r="B1156" s="13"/>
      <c r="C1156" s="13"/>
      <c r="D1156" s="13"/>
      <c r="E1156" s="13"/>
      <c r="F1156" s="13"/>
      <c r="G1156" s="13"/>
      <c r="H1156" s="13"/>
      <c r="I1156" s="13"/>
      <c r="J1156" s="13">
        <v>1</v>
      </c>
      <c r="K1156" s="13">
        <v>3000</v>
      </c>
      <c r="L1156" s="13">
        <v>4150</v>
      </c>
      <c r="M1156" s="13">
        <v>80</v>
      </c>
      <c r="N1156" s="13">
        <v>1</v>
      </c>
      <c r="O1156" s="13">
        <v>3000</v>
      </c>
      <c r="P1156" s="13">
        <v>4150</v>
      </c>
      <c r="Q1156" s="13">
        <v>80</v>
      </c>
    </row>
    <row r="1157" spans="1:17" x14ac:dyDescent="0.35">
      <c r="A1157" s="11" t="s">
        <v>528</v>
      </c>
      <c r="B1157" s="13"/>
      <c r="C1157" s="13"/>
      <c r="D1157" s="13"/>
      <c r="E1157" s="13"/>
      <c r="F1157" s="13"/>
      <c r="G1157" s="13"/>
      <c r="H1157" s="13"/>
      <c r="I1157" s="13"/>
      <c r="J1157" s="13">
        <v>1</v>
      </c>
      <c r="K1157" s="13">
        <v>10000</v>
      </c>
      <c r="L1157" s="13">
        <v>10085</v>
      </c>
      <c r="M1157" s="13">
        <v>158</v>
      </c>
      <c r="N1157" s="13">
        <v>1</v>
      </c>
      <c r="O1157" s="13">
        <v>10000</v>
      </c>
      <c r="P1157" s="13">
        <v>10085</v>
      </c>
      <c r="Q1157" s="13">
        <v>158</v>
      </c>
    </row>
    <row r="1158" spans="1:17" x14ac:dyDescent="0.35">
      <c r="A1158" s="12">
        <v>63.83</v>
      </c>
      <c r="B1158" s="13"/>
      <c r="C1158" s="13"/>
      <c r="D1158" s="13"/>
      <c r="E1158" s="13"/>
      <c r="F1158" s="13"/>
      <c r="G1158" s="13"/>
      <c r="H1158" s="13"/>
      <c r="I1158" s="13"/>
      <c r="J1158" s="13">
        <v>1</v>
      </c>
      <c r="K1158" s="13">
        <v>10000</v>
      </c>
      <c r="L1158" s="13">
        <v>10085</v>
      </c>
      <c r="M1158" s="13">
        <v>158</v>
      </c>
      <c r="N1158" s="13">
        <v>1</v>
      </c>
      <c r="O1158" s="13">
        <v>10000</v>
      </c>
      <c r="P1158" s="13">
        <v>10085</v>
      </c>
      <c r="Q1158" s="13">
        <v>158</v>
      </c>
    </row>
    <row r="1159" spans="1:17" x14ac:dyDescent="0.35">
      <c r="A1159" s="11" t="s">
        <v>3451</v>
      </c>
      <c r="B1159" s="13"/>
      <c r="C1159" s="13"/>
      <c r="D1159" s="13"/>
      <c r="E1159" s="13"/>
      <c r="F1159" s="13"/>
      <c r="G1159" s="13"/>
      <c r="H1159" s="13"/>
      <c r="I1159" s="13"/>
      <c r="J1159" s="13">
        <v>1</v>
      </c>
      <c r="K1159" s="13">
        <v>1000</v>
      </c>
      <c r="L1159" s="13">
        <v>1532</v>
      </c>
      <c r="M1159" s="13">
        <v>37</v>
      </c>
      <c r="N1159" s="13">
        <v>1</v>
      </c>
      <c r="O1159" s="13">
        <v>1000</v>
      </c>
      <c r="P1159" s="13">
        <v>1532</v>
      </c>
      <c r="Q1159" s="13">
        <v>37</v>
      </c>
    </row>
    <row r="1160" spans="1:17" x14ac:dyDescent="0.35">
      <c r="A1160" s="12">
        <v>41.41</v>
      </c>
      <c r="B1160" s="13"/>
      <c r="C1160" s="13"/>
      <c r="D1160" s="13"/>
      <c r="E1160" s="13"/>
      <c r="F1160" s="13"/>
      <c r="G1160" s="13"/>
      <c r="H1160" s="13"/>
      <c r="I1160" s="13"/>
      <c r="J1160" s="13">
        <v>1</v>
      </c>
      <c r="K1160" s="13">
        <v>1000</v>
      </c>
      <c r="L1160" s="13">
        <v>1532</v>
      </c>
      <c r="M1160" s="13">
        <v>37</v>
      </c>
      <c r="N1160" s="13">
        <v>1</v>
      </c>
      <c r="O1160" s="13">
        <v>1000</v>
      </c>
      <c r="P1160" s="13">
        <v>1532</v>
      </c>
      <c r="Q1160" s="13">
        <v>37</v>
      </c>
    </row>
    <row r="1161" spans="1:17" x14ac:dyDescent="0.35">
      <c r="A1161" s="11" t="s">
        <v>2797</v>
      </c>
      <c r="B1161" s="13"/>
      <c r="C1161" s="13"/>
      <c r="D1161" s="13"/>
      <c r="E1161" s="13"/>
      <c r="F1161" s="13"/>
      <c r="G1161" s="13"/>
      <c r="H1161" s="13"/>
      <c r="I1161" s="13"/>
      <c r="J1161" s="13">
        <v>1</v>
      </c>
      <c r="K1161" s="13">
        <v>8000</v>
      </c>
      <c r="L1161" s="13">
        <v>8211.61</v>
      </c>
      <c r="M1161" s="13">
        <v>94</v>
      </c>
      <c r="N1161" s="13">
        <v>1</v>
      </c>
      <c r="O1161" s="13">
        <v>8000</v>
      </c>
      <c r="P1161" s="13">
        <v>8211.61</v>
      </c>
      <c r="Q1161" s="13">
        <v>94</v>
      </c>
    </row>
    <row r="1162" spans="1:17" x14ac:dyDescent="0.35">
      <c r="A1162" s="12">
        <v>87.36</v>
      </c>
      <c r="B1162" s="13"/>
      <c r="C1162" s="13"/>
      <c r="D1162" s="13"/>
      <c r="E1162" s="13"/>
      <c r="F1162" s="13"/>
      <c r="G1162" s="13"/>
      <c r="H1162" s="13"/>
      <c r="I1162" s="13"/>
      <c r="J1162" s="13">
        <v>1</v>
      </c>
      <c r="K1162" s="13">
        <v>8000</v>
      </c>
      <c r="L1162" s="13">
        <v>8211.61</v>
      </c>
      <c r="M1162" s="13">
        <v>94</v>
      </c>
      <c r="N1162" s="13">
        <v>1</v>
      </c>
      <c r="O1162" s="13">
        <v>8000</v>
      </c>
      <c r="P1162" s="13">
        <v>8211.61</v>
      </c>
      <c r="Q1162" s="13">
        <v>94</v>
      </c>
    </row>
    <row r="1163" spans="1:17" x14ac:dyDescent="0.35">
      <c r="A1163" s="11" t="s">
        <v>2963</v>
      </c>
      <c r="B1163" s="13"/>
      <c r="C1163" s="13"/>
      <c r="D1163" s="13"/>
      <c r="E1163" s="13"/>
      <c r="F1163" s="13"/>
      <c r="G1163" s="13"/>
      <c r="H1163" s="13"/>
      <c r="I1163" s="13"/>
      <c r="J1163" s="13">
        <v>1</v>
      </c>
      <c r="K1163" s="13">
        <v>10000</v>
      </c>
      <c r="L1163" s="13">
        <v>10685</v>
      </c>
      <c r="M1163" s="13">
        <v>98</v>
      </c>
      <c r="N1163" s="13">
        <v>1</v>
      </c>
      <c r="O1163" s="13">
        <v>10000</v>
      </c>
      <c r="P1163" s="13">
        <v>10685</v>
      </c>
      <c r="Q1163" s="13">
        <v>98</v>
      </c>
    </row>
    <row r="1164" spans="1:17" x14ac:dyDescent="0.35">
      <c r="A1164" s="12">
        <v>109.03</v>
      </c>
      <c r="B1164" s="13"/>
      <c r="C1164" s="13"/>
      <c r="D1164" s="13"/>
      <c r="E1164" s="13"/>
      <c r="F1164" s="13"/>
      <c r="G1164" s="13"/>
      <c r="H1164" s="13"/>
      <c r="I1164" s="13"/>
      <c r="J1164" s="13">
        <v>1</v>
      </c>
      <c r="K1164" s="13">
        <v>10000</v>
      </c>
      <c r="L1164" s="13">
        <v>10685</v>
      </c>
      <c r="M1164" s="13">
        <v>98</v>
      </c>
      <c r="N1164" s="13">
        <v>1</v>
      </c>
      <c r="O1164" s="13">
        <v>10000</v>
      </c>
      <c r="P1164" s="13">
        <v>10685</v>
      </c>
      <c r="Q1164" s="13">
        <v>98</v>
      </c>
    </row>
    <row r="1165" spans="1:17" x14ac:dyDescent="0.35">
      <c r="A1165" s="11" t="s">
        <v>3615</v>
      </c>
      <c r="B1165" s="13"/>
      <c r="C1165" s="13"/>
      <c r="D1165" s="13"/>
      <c r="E1165" s="13"/>
      <c r="F1165" s="13"/>
      <c r="G1165" s="13"/>
      <c r="H1165" s="13"/>
      <c r="I1165" s="13"/>
      <c r="J1165" s="13">
        <v>1</v>
      </c>
      <c r="K1165" s="13">
        <v>740</v>
      </c>
      <c r="L1165" s="13">
        <v>880</v>
      </c>
      <c r="M1165" s="13">
        <v>51</v>
      </c>
      <c r="N1165" s="13">
        <v>1</v>
      </c>
      <c r="O1165" s="13">
        <v>740</v>
      </c>
      <c r="P1165" s="13">
        <v>880</v>
      </c>
      <c r="Q1165" s="13">
        <v>51</v>
      </c>
    </row>
    <row r="1166" spans="1:17" x14ac:dyDescent="0.35">
      <c r="A1166" s="12">
        <v>17.25</v>
      </c>
      <c r="B1166" s="13"/>
      <c r="C1166" s="13"/>
      <c r="D1166" s="13"/>
      <c r="E1166" s="13"/>
      <c r="F1166" s="13"/>
      <c r="G1166" s="13"/>
      <c r="H1166" s="13"/>
      <c r="I1166" s="13"/>
      <c r="J1166" s="13">
        <v>1</v>
      </c>
      <c r="K1166" s="13">
        <v>740</v>
      </c>
      <c r="L1166" s="13">
        <v>880</v>
      </c>
      <c r="M1166" s="13">
        <v>51</v>
      </c>
      <c r="N1166" s="13">
        <v>1</v>
      </c>
      <c r="O1166" s="13">
        <v>740</v>
      </c>
      <c r="P1166" s="13">
        <v>880</v>
      </c>
      <c r="Q1166" s="13">
        <v>51</v>
      </c>
    </row>
    <row r="1167" spans="1:17" x14ac:dyDescent="0.35">
      <c r="A1167" s="11" t="s">
        <v>3625</v>
      </c>
      <c r="B1167" s="13"/>
      <c r="C1167" s="13"/>
      <c r="D1167" s="13"/>
      <c r="E1167" s="13"/>
      <c r="F1167" s="13"/>
      <c r="G1167" s="13"/>
      <c r="H1167" s="13"/>
      <c r="I1167" s="13"/>
      <c r="J1167" s="13">
        <v>1</v>
      </c>
      <c r="K1167" s="13">
        <v>2000</v>
      </c>
      <c r="L1167" s="13">
        <v>2000</v>
      </c>
      <c r="M1167" s="13">
        <v>29</v>
      </c>
      <c r="N1167" s="13">
        <v>1</v>
      </c>
      <c r="O1167" s="13">
        <v>2000</v>
      </c>
      <c r="P1167" s="13">
        <v>2000</v>
      </c>
      <c r="Q1167" s="13">
        <v>29</v>
      </c>
    </row>
    <row r="1168" spans="1:17" x14ac:dyDescent="0.35">
      <c r="A1168" s="12">
        <v>68.97</v>
      </c>
      <c r="B1168" s="13"/>
      <c r="C1168" s="13"/>
      <c r="D1168" s="13"/>
      <c r="E1168" s="13"/>
      <c r="F1168" s="13"/>
      <c r="G1168" s="13"/>
      <c r="H1168" s="13"/>
      <c r="I1168" s="13"/>
      <c r="J1168" s="13">
        <v>1</v>
      </c>
      <c r="K1168" s="13">
        <v>2000</v>
      </c>
      <c r="L1168" s="13">
        <v>2000</v>
      </c>
      <c r="M1168" s="13">
        <v>29</v>
      </c>
      <c r="N1168" s="13">
        <v>1</v>
      </c>
      <c r="O1168" s="13">
        <v>2000</v>
      </c>
      <c r="P1168" s="13">
        <v>2000</v>
      </c>
      <c r="Q1168" s="13">
        <v>29</v>
      </c>
    </row>
    <row r="1169" spans="1:17" x14ac:dyDescent="0.35">
      <c r="A1169" s="11" t="s">
        <v>3357</v>
      </c>
      <c r="B1169" s="13"/>
      <c r="C1169" s="13"/>
      <c r="D1169" s="13"/>
      <c r="E1169" s="13"/>
      <c r="F1169" s="13"/>
      <c r="G1169" s="13"/>
      <c r="H1169" s="13"/>
      <c r="I1169" s="13"/>
      <c r="J1169" s="13">
        <v>1</v>
      </c>
      <c r="K1169" s="13">
        <v>10000</v>
      </c>
      <c r="L1169" s="13">
        <v>10299</v>
      </c>
      <c r="M1169" s="13">
        <v>162</v>
      </c>
      <c r="N1169" s="13">
        <v>1</v>
      </c>
      <c r="O1169" s="13">
        <v>10000</v>
      </c>
      <c r="P1169" s="13">
        <v>10299</v>
      </c>
      <c r="Q1169" s="13">
        <v>162</v>
      </c>
    </row>
    <row r="1170" spans="1:17" x14ac:dyDescent="0.35">
      <c r="A1170" s="12">
        <v>63.57</v>
      </c>
      <c r="B1170" s="13"/>
      <c r="C1170" s="13"/>
      <c r="D1170" s="13"/>
      <c r="E1170" s="13"/>
      <c r="F1170" s="13"/>
      <c r="G1170" s="13"/>
      <c r="H1170" s="13"/>
      <c r="I1170" s="13"/>
      <c r="J1170" s="13">
        <v>1</v>
      </c>
      <c r="K1170" s="13">
        <v>10000</v>
      </c>
      <c r="L1170" s="13">
        <v>10299</v>
      </c>
      <c r="M1170" s="13">
        <v>162</v>
      </c>
      <c r="N1170" s="13">
        <v>1</v>
      </c>
      <c r="O1170" s="13">
        <v>10000</v>
      </c>
      <c r="P1170" s="13">
        <v>10299</v>
      </c>
      <c r="Q1170" s="13">
        <v>162</v>
      </c>
    </row>
    <row r="1171" spans="1:17" x14ac:dyDescent="0.35">
      <c r="A1171" s="11" t="s">
        <v>3366</v>
      </c>
      <c r="B1171" s="13"/>
      <c r="C1171" s="13"/>
      <c r="D1171" s="13"/>
      <c r="E1171" s="13"/>
      <c r="F1171" s="13"/>
      <c r="G1171" s="13"/>
      <c r="H1171" s="13"/>
      <c r="I1171" s="13"/>
      <c r="J1171" s="13">
        <v>1</v>
      </c>
      <c r="K1171" s="13">
        <v>750</v>
      </c>
      <c r="L1171" s="13">
        <v>890</v>
      </c>
      <c r="M1171" s="13">
        <v>30</v>
      </c>
      <c r="N1171" s="13">
        <v>1</v>
      </c>
      <c r="O1171" s="13">
        <v>750</v>
      </c>
      <c r="P1171" s="13">
        <v>890</v>
      </c>
      <c r="Q1171" s="13">
        <v>30</v>
      </c>
    </row>
    <row r="1172" spans="1:17" x14ac:dyDescent="0.35">
      <c r="A1172" s="12">
        <v>29.67</v>
      </c>
      <c r="B1172" s="13"/>
      <c r="C1172" s="13"/>
      <c r="D1172" s="13"/>
      <c r="E1172" s="13"/>
      <c r="F1172" s="13"/>
      <c r="G1172" s="13"/>
      <c r="H1172" s="13"/>
      <c r="I1172" s="13"/>
      <c r="J1172" s="13">
        <v>1</v>
      </c>
      <c r="K1172" s="13">
        <v>750</v>
      </c>
      <c r="L1172" s="13">
        <v>890</v>
      </c>
      <c r="M1172" s="13">
        <v>30</v>
      </c>
      <c r="N1172" s="13">
        <v>1</v>
      </c>
      <c r="O1172" s="13">
        <v>750</v>
      </c>
      <c r="P1172" s="13">
        <v>890</v>
      </c>
      <c r="Q1172" s="13">
        <v>30</v>
      </c>
    </row>
    <row r="1173" spans="1:17" x14ac:dyDescent="0.35">
      <c r="A1173" s="11" t="s">
        <v>3738</v>
      </c>
      <c r="B1173" s="13">
        <v>1</v>
      </c>
      <c r="C1173" s="13">
        <v>20000</v>
      </c>
      <c r="D1173" s="13">
        <v>0</v>
      </c>
      <c r="E1173" s="13">
        <v>0</v>
      </c>
      <c r="F1173" s="13"/>
      <c r="G1173" s="13"/>
      <c r="H1173" s="13"/>
      <c r="I1173" s="13"/>
      <c r="J1173" s="13"/>
      <c r="K1173" s="13"/>
      <c r="L1173" s="13"/>
      <c r="M1173" s="13"/>
      <c r="N1173" s="13">
        <v>1</v>
      </c>
      <c r="O1173" s="13">
        <v>20000</v>
      </c>
      <c r="P1173" s="13">
        <v>0</v>
      </c>
      <c r="Q1173" s="13">
        <v>0</v>
      </c>
    </row>
    <row r="1174" spans="1:17" x14ac:dyDescent="0.35">
      <c r="A1174" s="12" t="s">
        <v>8382</v>
      </c>
      <c r="B1174" s="13">
        <v>1</v>
      </c>
      <c r="C1174" s="13">
        <v>20000</v>
      </c>
      <c r="D1174" s="13">
        <v>0</v>
      </c>
      <c r="E1174" s="13">
        <v>0</v>
      </c>
      <c r="F1174" s="13"/>
      <c r="G1174" s="13"/>
      <c r="H1174" s="13"/>
      <c r="I1174" s="13"/>
      <c r="J1174" s="13"/>
      <c r="K1174" s="13"/>
      <c r="L1174" s="13"/>
      <c r="M1174" s="13"/>
      <c r="N1174" s="13">
        <v>1</v>
      </c>
      <c r="O1174" s="13">
        <v>20000</v>
      </c>
      <c r="P1174" s="13">
        <v>0</v>
      </c>
      <c r="Q1174" s="13">
        <v>0</v>
      </c>
    </row>
    <row r="1175" spans="1:17" x14ac:dyDescent="0.35">
      <c r="A1175" s="11" t="s">
        <v>3247</v>
      </c>
      <c r="B1175" s="13"/>
      <c r="C1175" s="13"/>
      <c r="D1175" s="13"/>
      <c r="E1175" s="13"/>
      <c r="F1175" s="13"/>
      <c r="G1175" s="13"/>
      <c r="H1175" s="13"/>
      <c r="I1175" s="13"/>
      <c r="J1175" s="13">
        <v>1</v>
      </c>
      <c r="K1175" s="13">
        <v>2500</v>
      </c>
      <c r="L1175" s="13">
        <v>2646.5</v>
      </c>
      <c r="M1175" s="13">
        <v>57</v>
      </c>
      <c r="N1175" s="13">
        <v>1</v>
      </c>
      <c r="O1175" s="13">
        <v>2500</v>
      </c>
      <c r="P1175" s="13">
        <v>2646.5</v>
      </c>
      <c r="Q1175" s="13">
        <v>57</v>
      </c>
    </row>
    <row r="1176" spans="1:17" x14ac:dyDescent="0.35">
      <c r="A1176" s="12">
        <v>46.43</v>
      </c>
      <c r="B1176" s="13"/>
      <c r="C1176" s="13"/>
      <c r="D1176" s="13"/>
      <c r="E1176" s="13"/>
      <c r="F1176" s="13"/>
      <c r="G1176" s="13"/>
      <c r="H1176" s="13"/>
      <c r="I1176" s="13"/>
      <c r="J1176" s="13">
        <v>1</v>
      </c>
      <c r="K1176" s="13">
        <v>2500</v>
      </c>
      <c r="L1176" s="13">
        <v>2646.5</v>
      </c>
      <c r="M1176" s="13">
        <v>57</v>
      </c>
      <c r="N1176" s="13">
        <v>1</v>
      </c>
      <c r="O1176" s="13">
        <v>2500</v>
      </c>
      <c r="P1176" s="13">
        <v>2646.5</v>
      </c>
      <c r="Q1176" s="13">
        <v>57</v>
      </c>
    </row>
    <row r="1177" spans="1:17" x14ac:dyDescent="0.35">
      <c r="A1177" s="11" t="s">
        <v>3267</v>
      </c>
      <c r="B1177" s="13"/>
      <c r="C1177" s="13"/>
      <c r="D1177" s="13"/>
      <c r="E1177" s="13"/>
      <c r="F1177" s="13"/>
      <c r="G1177" s="13"/>
      <c r="H1177" s="13"/>
      <c r="I1177" s="13"/>
      <c r="J1177" s="13">
        <v>1</v>
      </c>
      <c r="K1177" s="13">
        <v>15000</v>
      </c>
      <c r="L1177" s="13">
        <v>15315</v>
      </c>
      <c r="M1177" s="13">
        <v>288</v>
      </c>
      <c r="N1177" s="13">
        <v>1</v>
      </c>
      <c r="O1177" s="13">
        <v>15000</v>
      </c>
      <c r="P1177" s="13">
        <v>15315</v>
      </c>
      <c r="Q1177" s="13">
        <v>288</v>
      </c>
    </row>
    <row r="1178" spans="1:17" x14ac:dyDescent="0.35">
      <c r="A1178" s="12">
        <v>53.18</v>
      </c>
      <c r="B1178" s="13"/>
      <c r="C1178" s="13"/>
      <c r="D1178" s="13"/>
      <c r="E1178" s="13"/>
      <c r="F1178" s="13"/>
      <c r="G1178" s="13"/>
      <c r="H1178" s="13"/>
      <c r="I1178" s="13"/>
      <c r="J1178" s="13">
        <v>1</v>
      </c>
      <c r="K1178" s="13">
        <v>15000</v>
      </c>
      <c r="L1178" s="13">
        <v>15315</v>
      </c>
      <c r="M1178" s="13">
        <v>288</v>
      </c>
      <c r="N1178" s="13">
        <v>1</v>
      </c>
      <c r="O1178" s="13">
        <v>15000</v>
      </c>
      <c r="P1178" s="13">
        <v>15315</v>
      </c>
      <c r="Q1178" s="13">
        <v>288</v>
      </c>
    </row>
    <row r="1179" spans="1:17" x14ac:dyDescent="0.35">
      <c r="A1179" s="11" t="s">
        <v>2787</v>
      </c>
      <c r="B1179" s="13"/>
      <c r="C1179" s="13"/>
      <c r="D1179" s="13"/>
      <c r="E1179" s="13"/>
      <c r="F1179" s="13"/>
      <c r="G1179" s="13"/>
      <c r="H1179" s="13"/>
      <c r="I1179" s="13"/>
      <c r="J1179" s="13">
        <v>1</v>
      </c>
      <c r="K1179" s="13">
        <v>1000</v>
      </c>
      <c r="L1179" s="13">
        <v>1197</v>
      </c>
      <c r="M1179" s="13">
        <v>38</v>
      </c>
      <c r="N1179" s="13">
        <v>1</v>
      </c>
      <c r="O1179" s="13">
        <v>1000</v>
      </c>
      <c r="P1179" s="13">
        <v>1197</v>
      </c>
      <c r="Q1179" s="13">
        <v>38</v>
      </c>
    </row>
    <row r="1180" spans="1:17" x14ac:dyDescent="0.35">
      <c r="A1180" s="12">
        <v>31.5</v>
      </c>
      <c r="B1180" s="13"/>
      <c r="C1180" s="13"/>
      <c r="D1180" s="13"/>
      <c r="E1180" s="13"/>
      <c r="F1180" s="13"/>
      <c r="G1180" s="13"/>
      <c r="H1180" s="13"/>
      <c r="I1180" s="13"/>
      <c r="J1180" s="13">
        <v>1</v>
      </c>
      <c r="K1180" s="13">
        <v>1000</v>
      </c>
      <c r="L1180" s="13">
        <v>1197</v>
      </c>
      <c r="M1180" s="13">
        <v>38</v>
      </c>
      <c r="N1180" s="13">
        <v>1</v>
      </c>
      <c r="O1180" s="13">
        <v>1000</v>
      </c>
      <c r="P1180" s="13">
        <v>1197</v>
      </c>
      <c r="Q1180" s="13">
        <v>38</v>
      </c>
    </row>
    <row r="1181" spans="1:17" x14ac:dyDescent="0.35">
      <c r="A1181" s="11" t="s">
        <v>3274</v>
      </c>
      <c r="B1181" s="13"/>
      <c r="C1181" s="13"/>
      <c r="D1181" s="13"/>
      <c r="E1181" s="13"/>
      <c r="F1181" s="13"/>
      <c r="G1181" s="13"/>
      <c r="H1181" s="13"/>
      <c r="I1181" s="13"/>
      <c r="J1181" s="13">
        <v>1</v>
      </c>
      <c r="K1181" s="13">
        <v>15500</v>
      </c>
      <c r="L1181" s="13">
        <v>15705</v>
      </c>
      <c r="M1181" s="13">
        <v>286</v>
      </c>
      <c r="N1181" s="13">
        <v>1</v>
      </c>
      <c r="O1181" s="13">
        <v>15500</v>
      </c>
      <c r="P1181" s="13">
        <v>15705</v>
      </c>
      <c r="Q1181" s="13">
        <v>286</v>
      </c>
    </row>
    <row r="1182" spans="1:17" x14ac:dyDescent="0.35">
      <c r="A1182" s="12">
        <v>54.91</v>
      </c>
      <c r="B1182" s="13"/>
      <c r="C1182" s="13"/>
      <c r="D1182" s="13"/>
      <c r="E1182" s="13"/>
      <c r="F1182" s="13"/>
      <c r="G1182" s="13"/>
      <c r="H1182" s="13"/>
      <c r="I1182" s="13"/>
      <c r="J1182" s="13">
        <v>1</v>
      </c>
      <c r="K1182" s="13">
        <v>15500</v>
      </c>
      <c r="L1182" s="13">
        <v>15705</v>
      </c>
      <c r="M1182" s="13">
        <v>286</v>
      </c>
      <c r="N1182" s="13">
        <v>1</v>
      </c>
      <c r="O1182" s="13">
        <v>15500</v>
      </c>
      <c r="P1182" s="13">
        <v>15705</v>
      </c>
      <c r="Q1182" s="13">
        <v>286</v>
      </c>
    </row>
    <row r="1183" spans="1:17" x14ac:dyDescent="0.35">
      <c r="A1183" s="11" t="s">
        <v>4069</v>
      </c>
      <c r="B1183" s="13">
        <v>1</v>
      </c>
      <c r="C1183" s="13">
        <v>3500</v>
      </c>
      <c r="D1183" s="13">
        <v>37</v>
      </c>
      <c r="E1183" s="13">
        <v>2</v>
      </c>
      <c r="F1183" s="13"/>
      <c r="G1183" s="13"/>
      <c r="H1183" s="13"/>
      <c r="I1183" s="13"/>
      <c r="J1183" s="13"/>
      <c r="K1183" s="13"/>
      <c r="L1183" s="13"/>
      <c r="M1183" s="13"/>
      <c r="N1183" s="13">
        <v>1</v>
      </c>
      <c r="O1183" s="13">
        <v>3500</v>
      </c>
      <c r="P1183" s="13">
        <v>37</v>
      </c>
      <c r="Q1183" s="13">
        <v>2</v>
      </c>
    </row>
    <row r="1184" spans="1:17" x14ac:dyDescent="0.35">
      <c r="A1184" s="12">
        <v>18.5</v>
      </c>
      <c r="B1184" s="13">
        <v>1</v>
      </c>
      <c r="C1184" s="13">
        <v>3500</v>
      </c>
      <c r="D1184" s="13">
        <v>37</v>
      </c>
      <c r="E1184" s="13">
        <v>2</v>
      </c>
      <c r="F1184" s="13"/>
      <c r="G1184" s="13"/>
      <c r="H1184" s="13"/>
      <c r="I1184" s="13"/>
      <c r="J1184" s="13"/>
      <c r="K1184" s="13"/>
      <c r="L1184" s="13"/>
      <c r="M1184" s="13"/>
      <c r="N1184" s="13">
        <v>1</v>
      </c>
      <c r="O1184" s="13">
        <v>3500</v>
      </c>
      <c r="P1184" s="13">
        <v>37</v>
      </c>
      <c r="Q1184" s="13">
        <v>2</v>
      </c>
    </row>
    <row r="1185" spans="1:17" x14ac:dyDescent="0.35">
      <c r="A1185" s="11" t="s">
        <v>3138</v>
      </c>
      <c r="B1185" s="13"/>
      <c r="C1185" s="13"/>
      <c r="D1185" s="13"/>
      <c r="E1185" s="13"/>
      <c r="F1185" s="13">
        <v>1</v>
      </c>
      <c r="G1185" s="13">
        <v>200</v>
      </c>
      <c r="H1185" s="13">
        <v>0</v>
      </c>
      <c r="I1185" s="13">
        <v>0</v>
      </c>
      <c r="J1185" s="13"/>
      <c r="K1185" s="13"/>
      <c r="L1185" s="13"/>
      <c r="M1185" s="13"/>
      <c r="N1185" s="13">
        <v>1</v>
      </c>
      <c r="O1185" s="13">
        <v>200</v>
      </c>
      <c r="P1185" s="13">
        <v>0</v>
      </c>
      <c r="Q1185" s="13">
        <v>0</v>
      </c>
    </row>
    <row r="1186" spans="1:17" x14ac:dyDescent="0.35">
      <c r="A1186" s="12" t="s">
        <v>8382</v>
      </c>
      <c r="B1186" s="13"/>
      <c r="C1186" s="13"/>
      <c r="D1186" s="13"/>
      <c r="E1186" s="13"/>
      <c r="F1186" s="13">
        <v>1</v>
      </c>
      <c r="G1186" s="13">
        <v>200</v>
      </c>
      <c r="H1186" s="13">
        <v>0</v>
      </c>
      <c r="I1186" s="13">
        <v>0</v>
      </c>
      <c r="J1186" s="13"/>
      <c r="K1186" s="13"/>
      <c r="L1186" s="13"/>
      <c r="M1186" s="13"/>
      <c r="N1186" s="13">
        <v>1</v>
      </c>
      <c r="O1186" s="13">
        <v>200</v>
      </c>
      <c r="P1186" s="13">
        <v>0</v>
      </c>
      <c r="Q1186" s="13">
        <v>0</v>
      </c>
    </row>
    <row r="1187" spans="1:17" x14ac:dyDescent="0.35">
      <c r="A1187" s="11" t="s">
        <v>3888</v>
      </c>
      <c r="B1187" s="13">
        <v>1</v>
      </c>
      <c r="C1187" s="13">
        <v>800</v>
      </c>
      <c r="D1187" s="13">
        <v>260</v>
      </c>
      <c r="E1187" s="13">
        <v>7</v>
      </c>
      <c r="F1187" s="13"/>
      <c r="G1187" s="13"/>
      <c r="H1187" s="13"/>
      <c r="I1187" s="13"/>
      <c r="J1187" s="13"/>
      <c r="K1187" s="13"/>
      <c r="L1187" s="13"/>
      <c r="M1187" s="13"/>
      <c r="N1187" s="13">
        <v>1</v>
      </c>
      <c r="O1187" s="13">
        <v>800</v>
      </c>
      <c r="P1187" s="13">
        <v>260</v>
      </c>
      <c r="Q1187" s="13">
        <v>7</v>
      </c>
    </row>
    <row r="1188" spans="1:17" x14ac:dyDescent="0.35">
      <c r="A1188" s="12">
        <v>37.14</v>
      </c>
      <c r="B1188" s="13">
        <v>1</v>
      </c>
      <c r="C1188" s="13">
        <v>800</v>
      </c>
      <c r="D1188" s="13">
        <v>260</v>
      </c>
      <c r="E1188" s="13">
        <v>7</v>
      </c>
      <c r="F1188" s="13"/>
      <c r="G1188" s="13"/>
      <c r="H1188" s="13"/>
      <c r="I1188" s="13"/>
      <c r="J1188" s="13"/>
      <c r="K1188" s="13"/>
      <c r="L1188" s="13"/>
      <c r="M1188" s="13"/>
      <c r="N1188" s="13">
        <v>1</v>
      </c>
      <c r="O1188" s="13">
        <v>800</v>
      </c>
      <c r="P1188" s="13">
        <v>260</v>
      </c>
      <c r="Q1188" s="13">
        <v>7</v>
      </c>
    </row>
    <row r="1189" spans="1:17" x14ac:dyDescent="0.35">
      <c r="A1189" s="11" t="s">
        <v>3172</v>
      </c>
      <c r="B1189" s="13"/>
      <c r="C1189" s="13"/>
      <c r="D1189" s="13"/>
      <c r="E1189" s="13"/>
      <c r="F1189" s="13"/>
      <c r="G1189" s="13"/>
      <c r="H1189" s="13"/>
      <c r="I1189" s="13"/>
      <c r="J1189" s="13">
        <v>1</v>
      </c>
      <c r="K1189" s="13">
        <v>2000</v>
      </c>
      <c r="L1189" s="13">
        <v>2300</v>
      </c>
      <c r="M1189" s="13">
        <v>29</v>
      </c>
      <c r="N1189" s="13">
        <v>1</v>
      </c>
      <c r="O1189" s="13">
        <v>2000</v>
      </c>
      <c r="P1189" s="13">
        <v>2300</v>
      </c>
      <c r="Q1189" s="13">
        <v>29</v>
      </c>
    </row>
    <row r="1190" spans="1:17" x14ac:dyDescent="0.35">
      <c r="A1190" s="12">
        <v>79.31</v>
      </c>
      <c r="B1190" s="13"/>
      <c r="C1190" s="13"/>
      <c r="D1190" s="13"/>
      <c r="E1190" s="13"/>
      <c r="F1190" s="13"/>
      <c r="G1190" s="13"/>
      <c r="H1190" s="13"/>
      <c r="I1190" s="13"/>
      <c r="J1190" s="13">
        <v>1</v>
      </c>
      <c r="K1190" s="13">
        <v>2000</v>
      </c>
      <c r="L1190" s="13">
        <v>2300</v>
      </c>
      <c r="M1190" s="13">
        <v>29</v>
      </c>
      <c r="N1190" s="13">
        <v>1</v>
      </c>
      <c r="O1190" s="13">
        <v>2000</v>
      </c>
      <c r="P1190" s="13">
        <v>2300</v>
      </c>
      <c r="Q1190" s="13">
        <v>29</v>
      </c>
    </row>
    <row r="1191" spans="1:17" x14ac:dyDescent="0.35">
      <c r="A1191" s="11" t="s">
        <v>3899</v>
      </c>
      <c r="B1191" s="13">
        <v>1</v>
      </c>
      <c r="C1191" s="13">
        <v>3000</v>
      </c>
      <c r="D1191" s="13">
        <v>1465</v>
      </c>
      <c r="E1191" s="13">
        <v>31</v>
      </c>
      <c r="F1191" s="13"/>
      <c r="G1191" s="13"/>
      <c r="H1191" s="13"/>
      <c r="I1191" s="13"/>
      <c r="J1191" s="13"/>
      <c r="K1191" s="13"/>
      <c r="L1191" s="13"/>
      <c r="M1191" s="13"/>
      <c r="N1191" s="13">
        <v>1</v>
      </c>
      <c r="O1191" s="13">
        <v>3000</v>
      </c>
      <c r="P1191" s="13">
        <v>1465</v>
      </c>
      <c r="Q1191" s="13">
        <v>31</v>
      </c>
    </row>
    <row r="1192" spans="1:17" x14ac:dyDescent="0.35">
      <c r="A1192" s="12">
        <v>47.26</v>
      </c>
      <c r="B1192" s="13">
        <v>1</v>
      </c>
      <c r="C1192" s="13">
        <v>3000</v>
      </c>
      <c r="D1192" s="13">
        <v>1465</v>
      </c>
      <c r="E1192" s="13">
        <v>31</v>
      </c>
      <c r="F1192" s="13"/>
      <c r="G1192" s="13"/>
      <c r="H1192" s="13"/>
      <c r="I1192" s="13"/>
      <c r="J1192" s="13"/>
      <c r="K1192" s="13"/>
      <c r="L1192" s="13"/>
      <c r="M1192" s="13"/>
      <c r="N1192" s="13">
        <v>1</v>
      </c>
      <c r="O1192" s="13">
        <v>3000</v>
      </c>
      <c r="P1192" s="13">
        <v>1465</v>
      </c>
      <c r="Q1192" s="13">
        <v>31</v>
      </c>
    </row>
    <row r="1193" spans="1:17" x14ac:dyDescent="0.35">
      <c r="A1193" s="11" t="s">
        <v>3521</v>
      </c>
      <c r="B1193" s="13"/>
      <c r="C1193" s="13"/>
      <c r="D1193" s="13"/>
      <c r="E1193" s="13"/>
      <c r="F1193" s="13"/>
      <c r="G1193" s="13"/>
      <c r="H1193" s="13"/>
      <c r="I1193" s="13"/>
      <c r="J1193" s="13">
        <v>1</v>
      </c>
      <c r="K1193" s="13">
        <v>1395</v>
      </c>
      <c r="L1193" s="13">
        <v>1395</v>
      </c>
      <c r="M1193" s="13">
        <v>34</v>
      </c>
      <c r="N1193" s="13">
        <v>1</v>
      </c>
      <c r="O1193" s="13">
        <v>1395</v>
      </c>
      <c r="P1193" s="13">
        <v>1395</v>
      </c>
      <c r="Q1193" s="13">
        <v>34</v>
      </c>
    </row>
    <row r="1194" spans="1:17" x14ac:dyDescent="0.35">
      <c r="A1194" s="12">
        <v>41.03</v>
      </c>
      <c r="B1194" s="13"/>
      <c r="C1194" s="13"/>
      <c r="D1194" s="13"/>
      <c r="E1194" s="13"/>
      <c r="F1194" s="13"/>
      <c r="G1194" s="13"/>
      <c r="H1194" s="13"/>
      <c r="I1194" s="13"/>
      <c r="J1194" s="13">
        <v>1</v>
      </c>
      <c r="K1194" s="13">
        <v>1395</v>
      </c>
      <c r="L1194" s="13">
        <v>1395</v>
      </c>
      <c r="M1194" s="13">
        <v>34</v>
      </c>
      <c r="N1194" s="13">
        <v>1</v>
      </c>
      <c r="O1194" s="13">
        <v>1395</v>
      </c>
      <c r="P1194" s="13">
        <v>1395</v>
      </c>
      <c r="Q1194" s="13">
        <v>34</v>
      </c>
    </row>
    <row r="1195" spans="1:17" x14ac:dyDescent="0.35">
      <c r="A1195" s="11" t="s">
        <v>3256</v>
      </c>
      <c r="B1195" s="13"/>
      <c r="C1195" s="13"/>
      <c r="D1195" s="13"/>
      <c r="E1195" s="13"/>
      <c r="F1195" s="13"/>
      <c r="G1195" s="13"/>
      <c r="H1195" s="13"/>
      <c r="I1195" s="13"/>
      <c r="J1195" s="13">
        <v>1</v>
      </c>
      <c r="K1195" s="13">
        <v>10000</v>
      </c>
      <c r="L1195" s="13">
        <v>12806</v>
      </c>
      <c r="M1195" s="13">
        <v>176</v>
      </c>
      <c r="N1195" s="13">
        <v>1</v>
      </c>
      <c r="O1195" s="13">
        <v>10000</v>
      </c>
      <c r="P1195" s="13">
        <v>12806</v>
      </c>
      <c r="Q1195" s="13">
        <v>176</v>
      </c>
    </row>
    <row r="1196" spans="1:17" x14ac:dyDescent="0.35">
      <c r="A1196" s="12">
        <v>72.760000000000005</v>
      </c>
      <c r="B1196" s="13"/>
      <c r="C1196" s="13"/>
      <c r="D1196" s="13"/>
      <c r="E1196" s="13"/>
      <c r="F1196" s="13"/>
      <c r="G1196" s="13"/>
      <c r="H1196" s="13"/>
      <c r="I1196" s="13"/>
      <c r="J1196" s="13">
        <v>1</v>
      </c>
      <c r="K1196" s="13">
        <v>10000</v>
      </c>
      <c r="L1196" s="13">
        <v>12806</v>
      </c>
      <c r="M1196" s="13">
        <v>176</v>
      </c>
      <c r="N1196" s="13">
        <v>1</v>
      </c>
      <c r="O1196" s="13">
        <v>10000</v>
      </c>
      <c r="P1196" s="13">
        <v>12806</v>
      </c>
      <c r="Q1196" s="13">
        <v>176</v>
      </c>
    </row>
    <row r="1197" spans="1:17" x14ac:dyDescent="0.35">
      <c r="A1197" s="11" t="s">
        <v>3535</v>
      </c>
      <c r="B1197" s="13"/>
      <c r="C1197" s="13"/>
      <c r="D1197" s="13"/>
      <c r="E1197" s="13"/>
      <c r="F1197" s="13"/>
      <c r="G1197" s="13"/>
      <c r="H1197" s="13"/>
      <c r="I1197" s="13"/>
      <c r="J1197" s="13">
        <v>1</v>
      </c>
      <c r="K1197" s="13">
        <v>150</v>
      </c>
      <c r="L1197" s="13">
        <v>230</v>
      </c>
      <c r="M1197" s="13">
        <v>17</v>
      </c>
      <c r="N1197" s="13">
        <v>1</v>
      </c>
      <c r="O1197" s="13">
        <v>150</v>
      </c>
      <c r="P1197" s="13">
        <v>230</v>
      </c>
      <c r="Q1197" s="13">
        <v>17</v>
      </c>
    </row>
    <row r="1198" spans="1:17" x14ac:dyDescent="0.35">
      <c r="A1198" s="12">
        <v>13.53</v>
      </c>
      <c r="B1198" s="13"/>
      <c r="C1198" s="13"/>
      <c r="D1198" s="13"/>
      <c r="E1198" s="13"/>
      <c r="F1198" s="13"/>
      <c r="G1198" s="13"/>
      <c r="H1198" s="13"/>
      <c r="I1198" s="13"/>
      <c r="J1198" s="13">
        <v>1</v>
      </c>
      <c r="K1198" s="13">
        <v>150</v>
      </c>
      <c r="L1198" s="13">
        <v>230</v>
      </c>
      <c r="M1198" s="13">
        <v>17</v>
      </c>
      <c r="N1198" s="13">
        <v>1</v>
      </c>
      <c r="O1198" s="13">
        <v>150</v>
      </c>
      <c r="P1198" s="13">
        <v>230</v>
      </c>
      <c r="Q1198" s="13">
        <v>17</v>
      </c>
    </row>
    <row r="1199" spans="1:17" x14ac:dyDescent="0.35">
      <c r="A1199" s="11" t="s">
        <v>3599</v>
      </c>
      <c r="B1199" s="13"/>
      <c r="C1199" s="13"/>
      <c r="D1199" s="13"/>
      <c r="E1199" s="13"/>
      <c r="F1199" s="13"/>
      <c r="G1199" s="13"/>
      <c r="H1199" s="13"/>
      <c r="I1199" s="13"/>
      <c r="J1199" s="13">
        <v>1</v>
      </c>
      <c r="K1199" s="13">
        <v>10</v>
      </c>
      <c r="L1199" s="13">
        <v>13</v>
      </c>
      <c r="M1199" s="13">
        <v>4</v>
      </c>
      <c r="N1199" s="13">
        <v>1</v>
      </c>
      <c r="O1199" s="13">
        <v>10</v>
      </c>
      <c r="P1199" s="13">
        <v>13</v>
      </c>
      <c r="Q1199" s="13">
        <v>4</v>
      </c>
    </row>
    <row r="1200" spans="1:17" x14ac:dyDescent="0.35">
      <c r="A1200" s="12">
        <v>3.25</v>
      </c>
      <c r="B1200" s="13"/>
      <c r="C1200" s="13"/>
      <c r="D1200" s="13"/>
      <c r="E1200" s="13"/>
      <c r="F1200" s="13"/>
      <c r="G1200" s="13"/>
      <c r="H1200" s="13"/>
      <c r="I1200" s="13"/>
      <c r="J1200" s="13">
        <v>1</v>
      </c>
      <c r="K1200" s="13">
        <v>10</v>
      </c>
      <c r="L1200" s="13">
        <v>13</v>
      </c>
      <c r="M1200" s="13">
        <v>4</v>
      </c>
      <c r="N1200" s="13">
        <v>1</v>
      </c>
      <c r="O1200" s="13">
        <v>10</v>
      </c>
      <c r="P1200" s="13">
        <v>13</v>
      </c>
      <c r="Q1200" s="13">
        <v>4</v>
      </c>
    </row>
    <row r="1201" spans="1:17" x14ac:dyDescent="0.35">
      <c r="A1201" s="11" t="s">
        <v>3452</v>
      </c>
      <c r="B1201" s="13"/>
      <c r="C1201" s="13"/>
      <c r="D1201" s="13"/>
      <c r="E1201" s="13"/>
      <c r="F1201" s="13"/>
      <c r="G1201" s="13"/>
      <c r="H1201" s="13"/>
      <c r="I1201" s="13"/>
      <c r="J1201" s="13">
        <v>1</v>
      </c>
      <c r="K1201" s="13">
        <v>300</v>
      </c>
      <c r="L1201" s="13">
        <v>385</v>
      </c>
      <c r="M1201" s="13">
        <v>14</v>
      </c>
      <c r="N1201" s="13">
        <v>1</v>
      </c>
      <c r="O1201" s="13">
        <v>300</v>
      </c>
      <c r="P1201" s="13">
        <v>385</v>
      </c>
      <c r="Q1201" s="13">
        <v>14</v>
      </c>
    </row>
    <row r="1202" spans="1:17" x14ac:dyDescent="0.35">
      <c r="A1202" s="12">
        <v>27.5</v>
      </c>
      <c r="B1202" s="13"/>
      <c r="C1202" s="13"/>
      <c r="D1202" s="13"/>
      <c r="E1202" s="13"/>
      <c r="F1202" s="13"/>
      <c r="G1202" s="13"/>
      <c r="H1202" s="13"/>
      <c r="I1202" s="13"/>
      <c r="J1202" s="13">
        <v>1</v>
      </c>
      <c r="K1202" s="13">
        <v>300</v>
      </c>
      <c r="L1202" s="13">
        <v>385</v>
      </c>
      <c r="M1202" s="13">
        <v>14</v>
      </c>
      <c r="N1202" s="13">
        <v>1</v>
      </c>
      <c r="O1202" s="13">
        <v>300</v>
      </c>
      <c r="P1202" s="13">
        <v>385</v>
      </c>
      <c r="Q1202" s="13">
        <v>14</v>
      </c>
    </row>
    <row r="1203" spans="1:17" x14ac:dyDescent="0.35">
      <c r="A1203" s="11" t="s">
        <v>3413</v>
      </c>
      <c r="B1203" s="13"/>
      <c r="C1203" s="13"/>
      <c r="D1203" s="13"/>
      <c r="E1203" s="13"/>
      <c r="F1203" s="13"/>
      <c r="G1203" s="13"/>
      <c r="H1203" s="13"/>
      <c r="I1203" s="13"/>
      <c r="J1203" s="13">
        <v>1</v>
      </c>
      <c r="K1203" s="13">
        <v>3000</v>
      </c>
      <c r="L1203" s="13">
        <v>3105</v>
      </c>
      <c r="M1203" s="13">
        <v>44</v>
      </c>
      <c r="N1203" s="13">
        <v>1</v>
      </c>
      <c r="O1203" s="13">
        <v>3000</v>
      </c>
      <c r="P1203" s="13">
        <v>3105</v>
      </c>
      <c r="Q1203" s="13">
        <v>44</v>
      </c>
    </row>
    <row r="1204" spans="1:17" x14ac:dyDescent="0.35">
      <c r="A1204" s="12">
        <v>70.569999999999993</v>
      </c>
      <c r="B1204" s="13"/>
      <c r="C1204" s="13"/>
      <c r="D1204" s="13"/>
      <c r="E1204" s="13"/>
      <c r="F1204" s="13"/>
      <c r="G1204" s="13"/>
      <c r="H1204" s="13"/>
      <c r="I1204" s="13"/>
      <c r="J1204" s="13">
        <v>1</v>
      </c>
      <c r="K1204" s="13">
        <v>3000</v>
      </c>
      <c r="L1204" s="13">
        <v>3105</v>
      </c>
      <c r="M1204" s="13">
        <v>44</v>
      </c>
      <c r="N1204" s="13">
        <v>1</v>
      </c>
      <c r="O1204" s="13">
        <v>3000</v>
      </c>
      <c r="P1204" s="13">
        <v>3105</v>
      </c>
      <c r="Q1204" s="13">
        <v>44</v>
      </c>
    </row>
    <row r="1205" spans="1:17" x14ac:dyDescent="0.35">
      <c r="A1205" s="11" t="s">
        <v>3476</v>
      </c>
      <c r="B1205" s="13"/>
      <c r="C1205" s="13"/>
      <c r="D1205" s="13"/>
      <c r="E1205" s="13"/>
      <c r="F1205" s="13"/>
      <c r="G1205" s="13"/>
      <c r="H1205" s="13"/>
      <c r="I1205" s="13"/>
      <c r="J1205" s="13">
        <v>1</v>
      </c>
      <c r="K1205" s="13">
        <v>1800</v>
      </c>
      <c r="L1205" s="13">
        <v>2076</v>
      </c>
      <c r="M1205" s="13">
        <v>39</v>
      </c>
      <c r="N1205" s="13">
        <v>1</v>
      </c>
      <c r="O1205" s="13">
        <v>1800</v>
      </c>
      <c r="P1205" s="13">
        <v>2076</v>
      </c>
      <c r="Q1205" s="13">
        <v>39</v>
      </c>
    </row>
    <row r="1206" spans="1:17" x14ac:dyDescent="0.35">
      <c r="A1206" s="12">
        <v>53.23</v>
      </c>
      <c r="B1206" s="13"/>
      <c r="C1206" s="13"/>
      <c r="D1206" s="13"/>
      <c r="E1206" s="13"/>
      <c r="F1206" s="13"/>
      <c r="G1206" s="13"/>
      <c r="H1206" s="13"/>
      <c r="I1206" s="13"/>
      <c r="J1206" s="13">
        <v>1</v>
      </c>
      <c r="K1206" s="13">
        <v>1800</v>
      </c>
      <c r="L1206" s="13">
        <v>2076</v>
      </c>
      <c r="M1206" s="13">
        <v>39</v>
      </c>
      <c r="N1206" s="13">
        <v>1</v>
      </c>
      <c r="O1206" s="13">
        <v>1800</v>
      </c>
      <c r="P1206" s="13">
        <v>2076</v>
      </c>
      <c r="Q1206" s="13">
        <v>39</v>
      </c>
    </row>
    <row r="1207" spans="1:17" x14ac:dyDescent="0.35">
      <c r="A1207" s="11" t="s">
        <v>2828</v>
      </c>
      <c r="B1207" s="13"/>
      <c r="C1207" s="13"/>
      <c r="D1207" s="13"/>
      <c r="E1207" s="13"/>
      <c r="F1207" s="13"/>
      <c r="G1207" s="13"/>
      <c r="H1207" s="13"/>
      <c r="I1207" s="13"/>
      <c r="J1207" s="13">
        <v>1</v>
      </c>
      <c r="K1207" s="13">
        <v>9500</v>
      </c>
      <c r="L1207" s="13">
        <v>9536</v>
      </c>
      <c r="M1207" s="13">
        <v>97</v>
      </c>
      <c r="N1207" s="13">
        <v>1</v>
      </c>
      <c r="O1207" s="13">
        <v>9500</v>
      </c>
      <c r="P1207" s="13">
        <v>9536</v>
      </c>
      <c r="Q1207" s="13">
        <v>97</v>
      </c>
    </row>
    <row r="1208" spans="1:17" x14ac:dyDescent="0.35">
      <c r="A1208" s="12">
        <v>98.31</v>
      </c>
      <c r="B1208" s="13"/>
      <c r="C1208" s="13"/>
      <c r="D1208" s="13"/>
      <c r="E1208" s="13"/>
      <c r="F1208" s="13"/>
      <c r="G1208" s="13"/>
      <c r="H1208" s="13"/>
      <c r="I1208" s="13"/>
      <c r="J1208" s="13">
        <v>1</v>
      </c>
      <c r="K1208" s="13">
        <v>9500</v>
      </c>
      <c r="L1208" s="13">
        <v>9536</v>
      </c>
      <c r="M1208" s="13">
        <v>97</v>
      </c>
      <c r="N1208" s="13">
        <v>1</v>
      </c>
      <c r="O1208" s="13">
        <v>9500</v>
      </c>
      <c r="P1208" s="13">
        <v>9536</v>
      </c>
      <c r="Q1208" s="13">
        <v>97</v>
      </c>
    </row>
    <row r="1209" spans="1:17" x14ac:dyDescent="0.35">
      <c r="A1209" s="11" t="s">
        <v>3702</v>
      </c>
      <c r="B1209" s="13"/>
      <c r="C1209" s="13"/>
      <c r="D1209" s="13"/>
      <c r="E1209" s="13"/>
      <c r="F1209" s="13"/>
      <c r="G1209" s="13"/>
      <c r="H1209" s="13"/>
      <c r="I1209" s="13"/>
      <c r="J1209" s="13">
        <v>1</v>
      </c>
      <c r="K1209" s="13">
        <v>2827</v>
      </c>
      <c r="L1209" s="13">
        <v>2925</v>
      </c>
      <c r="M1209" s="13">
        <v>35</v>
      </c>
      <c r="N1209" s="13">
        <v>1</v>
      </c>
      <c r="O1209" s="13">
        <v>2827</v>
      </c>
      <c r="P1209" s="13">
        <v>2925</v>
      </c>
      <c r="Q1209" s="13">
        <v>35</v>
      </c>
    </row>
    <row r="1210" spans="1:17" x14ac:dyDescent="0.35">
      <c r="A1210" s="12">
        <v>83.57</v>
      </c>
      <c r="B1210" s="13"/>
      <c r="C1210" s="13"/>
      <c r="D1210" s="13"/>
      <c r="E1210" s="13"/>
      <c r="F1210" s="13"/>
      <c r="G1210" s="13"/>
      <c r="H1210" s="13"/>
      <c r="I1210" s="13"/>
      <c r="J1210" s="13">
        <v>1</v>
      </c>
      <c r="K1210" s="13">
        <v>2827</v>
      </c>
      <c r="L1210" s="13">
        <v>2925</v>
      </c>
      <c r="M1210" s="13">
        <v>35</v>
      </c>
      <c r="N1210" s="13">
        <v>1</v>
      </c>
      <c r="O1210" s="13">
        <v>2827</v>
      </c>
      <c r="P1210" s="13">
        <v>2925</v>
      </c>
      <c r="Q1210" s="13">
        <v>35</v>
      </c>
    </row>
    <row r="1211" spans="1:17" x14ac:dyDescent="0.35">
      <c r="A1211" s="11" t="s">
        <v>4100</v>
      </c>
      <c r="B1211" s="13">
        <v>1</v>
      </c>
      <c r="C1211" s="13">
        <v>3000</v>
      </c>
      <c r="D1211" s="13">
        <v>641</v>
      </c>
      <c r="E1211" s="13">
        <v>14</v>
      </c>
      <c r="F1211" s="13"/>
      <c r="G1211" s="13"/>
      <c r="H1211" s="13"/>
      <c r="I1211" s="13"/>
      <c r="J1211" s="13"/>
      <c r="K1211" s="13"/>
      <c r="L1211" s="13"/>
      <c r="M1211" s="13"/>
      <c r="N1211" s="13">
        <v>1</v>
      </c>
      <c r="O1211" s="13">
        <v>3000</v>
      </c>
      <c r="P1211" s="13">
        <v>641</v>
      </c>
      <c r="Q1211" s="13">
        <v>14</v>
      </c>
    </row>
    <row r="1212" spans="1:17" x14ac:dyDescent="0.35">
      <c r="A1212" s="12">
        <v>45.79</v>
      </c>
      <c r="B1212" s="13">
        <v>1</v>
      </c>
      <c r="C1212" s="13">
        <v>3000</v>
      </c>
      <c r="D1212" s="13">
        <v>641</v>
      </c>
      <c r="E1212" s="13">
        <v>14</v>
      </c>
      <c r="F1212" s="13"/>
      <c r="G1212" s="13"/>
      <c r="H1212" s="13"/>
      <c r="I1212" s="13"/>
      <c r="J1212" s="13"/>
      <c r="K1212" s="13"/>
      <c r="L1212" s="13"/>
      <c r="M1212" s="13"/>
      <c r="N1212" s="13">
        <v>1</v>
      </c>
      <c r="O1212" s="13">
        <v>3000</v>
      </c>
      <c r="P1212" s="13">
        <v>641</v>
      </c>
      <c r="Q1212" s="13">
        <v>14</v>
      </c>
    </row>
    <row r="1213" spans="1:17" x14ac:dyDescent="0.35">
      <c r="A1213" s="11" t="s">
        <v>3367</v>
      </c>
      <c r="B1213" s="13"/>
      <c r="C1213" s="13"/>
      <c r="D1213" s="13"/>
      <c r="E1213" s="13"/>
      <c r="F1213" s="13"/>
      <c r="G1213" s="13"/>
      <c r="H1213" s="13"/>
      <c r="I1213" s="13"/>
      <c r="J1213" s="13">
        <v>1</v>
      </c>
      <c r="K1213" s="13">
        <v>1000</v>
      </c>
      <c r="L1213" s="13">
        <v>1046</v>
      </c>
      <c r="M1213" s="13">
        <v>23</v>
      </c>
      <c r="N1213" s="13">
        <v>1</v>
      </c>
      <c r="O1213" s="13">
        <v>1000</v>
      </c>
      <c r="P1213" s="13">
        <v>1046</v>
      </c>
      <c r="Q1213" s="13">
        <v>23</v>
      </c>
    </row>
    <row r="1214" spans="1:17" x14ac:dyDescent="0.35">
      <c r="A1214" s="12">
        <v>45.48</v>
      </c>
      <c r="B1214" s="13"/>
      <c r="C1214" s="13"/>
      <c r="D1214" s="13"/>
      <c r="E1214" s="13"/>
      <c r="F1214" s="13"/>
      <c r="G1214" s="13"/>
      <c r="H1214" s="13"/>
      <c r="I1214" s="13"/>
      <c r="J1214" s="13">
        <v>1</v>
      </c>
      <c r="K1214" s="13">
        <v>1000</v>
      </c>
      <c r="L1214" s="13">
        <v>1046</v>
      </c>
      <c r="M1214" s="13">
        <v>23</v>
      </c>
      <c r="N1214" s="13">
        <v>1</v>
      </c>
      <c r="O1214" s="13">
        <v>1000</v>
      </c>
      <c r="P1214" s="13">
        <v>1046</v>
      </c>
      <c r="Q1214" s="13">
        <v>23</v>
      </c>
    </row>
    <row r="1215" spans="1:17" x14ac:dyDescent="0.35">
      <c r="A1215" s="11" t="s">
        <v>3607</v>
      </c>
      <c r="B1215" s="13"/>
      <c r="C1215" s="13"/>
      <c r="D1215" s="13"/>
      <c r="E1215" s="13"/>
      <c r="F1215" s="13"/>
      <c r="G1215" s="13"/>
      <c r="H1215" s="13"/>
      <c r="I1215" s="13"/>
      <c r="J1215" s="13">
        <v>1</v>
      </c>
      <c r="K1215" s="13">
        <v>800</v>
      </c>
      <c r="L1215" s="13">
        <v>800</v>
      </c>
      <c r="M1215" s="13">
        <v>27</v>
      </c>
      <c r="N1215" s="13">
        <v>1</v>
      </c>
      <c r="O1215" s="13">
        <v>800</v>
      </c>
      <c r="P1215" s="13">
        <v>800</v>
      </c>
      <c r="Q1215" s="13">
        <v>27</v>
      </c>
    </row>
    <row r="1216" spans="1:17" x14ac:dyDescent="0.35">
      <c r="A1216" s="12">
        <v>29.63</v>
      </c>
      <c r="B1216" s="13"/>
      <c r="C1216" s="13"/>
      <c r="D1216" s="13"/>
      <c r="E1216" s="13"/>
      <c r="F1216" s="13"/>
      <c r="G1216" s="13"/>
      <c r="H1216" s="13"/>
      <c r="I1216" s="13"/>
      <c r="J1216" s="13">
        <v>1</v>
      </c>
      <c r="K1216" s="13">
        <v>800</v>
      </c>
      <c r="L1216" s="13">
        <v>800</v>
      </c>
      <c r="M1216" s="13">
        <v>27</v>
      </c>
      <c r="N1216" s="13">
        <v>1</v>
      </c>
      <c r="O1216" s="13">
        <v>800</v>
      </c>
      <c r="P1216" s="13">
        <v>800</v>
      </c>
      <c r="Q1216" s="13">
        <v>27</v>
      </c>
    </row>
    <row r="1217" spans="1:17" x14ac:dyDescent="0.35">
      <c r="A1217" s="11" t="s">
        <v>4047</v>
      </c>
      <c r="B1217" s="13">
        <v>1</v>
      </c>
      <c r="C1217" s="13">
        <v>500</v>
      </c>
      <c r="D1217" s="13">
        <v>0</v>
      </c>
      <c r="E1217" s="13">
        <v>0</v>
      </c>
      <c r="F1217" s="13"/>
      <c r="G1217" s="13"/>
      <c r="H1217" s="13"/>
      <c r="I1217" s="13"/>
      <c r="J1217" s="13"/>
      <c r="K1217" s="13"/>
      <c r="L1217" s="13"/>
      <c r="M1217" s="13"/>
      <c r="N1217" s="13">
        <v>1</v>
      </c>
      <c r="O1217" s="13">
        <v>500</v>
      </c>
      <c r="P1217" s="13">
        <v>0</v>
      </c>
      <c r="Q1217" s="13">
        <v>0</v>
      </c>
    </row>
    <row r="1218" spans="1:17" x14ac:dyDescent="0.35">
      <c r="A1218" s="12" t="s">
        <v>8382</v>
      </c>
      <c r="B1218" s="13">
        <v>1</v>
      </c>
      <c r="C1218" s="13">
        <v>500</v>
      </c>
      <c r="D1218" s="13">
        <v>0</v>
      </c>
      <c r="E1218" s="13">
        <v>0</v>
      </c>
      <c r="F1218" s="13"/>
      <c r="G1218" s="13"/>
      <c r="H1218" s="13"/>
      <c r="I1218" s="13"/>
      <c r="J1218" s="13"/>
      <c r="K1218" s="13"/>
      <c r="L1218" s="13"/>
      <c r="M1218" s="13"/>
      <c r="N1218" s="13">
        <v>1</v>
      </c>
      <c r="O1218" s="13">
        <v>500</v>
      </c>
      <c r="P1218" s="13">
        <v>0</v>
      </c>
      <c r="Q1218" s="13">
        <v>0</v>
      </c>
    </row>
    <row r="1219" spans="1:17" x14ac:dyDescent="0.35">
      <c r="A1219" s="11" t="s">
        <v>3726</v>
      </c>
      <c r="B1219" s="13">
        <v>1</v>
      </c>
      <c r="C1219" s="13">
        <v>5000</v>
      </c>
      <c r="D1219" s="13">
        <v>362</v>
      </c>
      <c r="E1219" s="13">
        <v>5</v>
      </c>
      <c r="F1219" s="13"/>
      <c r="G1219" s="13"/>
      <c r="H1219" s="13"/>
      <c r="I1219" s="13"/>
      <c r="J1219" s="13"/>
      <c r="K1219" s="13"/>
      <c r="L1219" s="13"/>
      <c r="M1219" s="13"/>
      <c r="N1219" s="13">
        <v>1</v>
      </c>
      <c r="O1219" s="13">
        <v>5000</v>
      </c>
      <c r="P1219" s="13">
        <v>362</v>
      </c>
      <c r="Q1219" s="13">
        <v>5</v>
      </c>
    </row>
    <row r="1220" spans="1:17" x14ac:dyDescent="0.35">
      <c r="A1220" s="12">
        <v>72.400000000000006</v>
      </c>
      <c r="B1220" s="13">
        <v>1</v>
      </c>
      <c r="C1220" s="13">
        <v>5000</v>
      </c>
      <c r="D1220" s="13">
        <v>362</v>
      </c>
      <c r="E1220" s="13">
        <v>5</v>
      </c>
      <c r="F1220" s="13"/>
      <c r="G1220" s="13"/>
      <c r="H1220" s="13"/>
      <c r="I1220" s="13"/>
      <c r="J1220" s="13"/>
      <c r="K1220" s="13"/>
      <c r="L1220" s="13"/>
      <c r="M1220" s="13"/>
      <c r="N1220" s="13">
        <v>1</v>
      </c>
      <c r="O1220" s="13">
        <v>5000</v>
      </c>
      <c r="P1220" s="13">
        <v>362</v>
      </c>
      <c r="Q1220" s="13">
        <v>5</v>
      </c>
    </row>
    <row r="1221" spans="1:17" x14ac:dyDescent="0.35">
      <c r="A1221" s="11" t="s">
        <v>2838</v>
      </c>
      <c r="B1221" s="13"/>
      <c r="C1221" s="13"/>
      <c r="D1221" s="13"/>
      <c r="E1221" s="13"/>
      <c r="F1221" s="13"/>
      <c r="G1221" s="13"/>
      <c r="H1221" s="13"/>
      <c r="I1221" s="13"/>
      <c r="J1221" s="13">
        <v>1</v>
      </c>
      <c r="K1221" s="13">
        <v>2000</v>
      </c>
      <c r="L1221" s="13">
        <v>2405</v>
      </c>
      <c r="M1221" s="13">
        <v>54</v>
      </c>
      <c r="N1221" s="13">
        <v>1</v>
      </c>
      <c r="O1221" s="13">
        <v>2000</v>
      </c>
      <c r="P1221" s="13">
        <v>2405</v>
      </c>
      <c r="Q1221" s="13">
        <v>54</v>
      </c>
    </row>
    <row r="1222" spans="1:17" x14ac:dyDescent="0.35">
      <c r="A1222" s="12">
        <v>44.54</v>
      </c>
      <c r="B1222" s="13"/>
      <c r="C1222" s="13"/>
      <c r="D1222" s="13"/>
      <c r="E1222" s="13"/>
      <c r="F1222" s="13"/>
      <c r="G1222" s="13"/>
      <c r="H1222" s="13"/>
      <c r="I1222" s="13"/>
      <c r="J1222" s="13">
        <v>1</v>
      </c>
      <c r="K1222" s="13">
        <v>2000</v>
      </c>
      <c r="L1222" s="13">
        <v>2405</v>
      </c>
      <c r="M1222" s="13">
        <v>54</v>
      </c>
      <c r="N1222" s="13">
        <v>1</v>
      </c>
      <c r="O1222" s="13">
        <v>2000</v>
      </c>
      <c r="P1222" s="13">
        <v>2405</v>
      </c>
      <c r="Q1222" s="13">
        <v>54</v>
      </c>
    </row>
    <row r="1223" spans="1:17" x14ac:dyDescent="0.35">
      <c r="A1223" s="11" t="s">
        <v>2808</v>
      </c>
      <c r="B1223" s="13"/>
      <c r="C1223" s="13"/>
      <c r="D1223" s="13"/>
      <c r="E1223" s="13"/>
      <c r="F1223" s="13"/>
      <c r="G1223" s="13"/>
      <c r="H1223" s="13"/>
      <c r="I1223" s="13"/>
      <c r="J1223" s="13">
        <v>1</v>
      </c>
      <c r="K1223" s="13">
        <v>4500</v>
      </c>
      <c r="L1223" s="13">
        <v>4511</v>
      </c>
      <c r="M1223" s="13">
        <v>69</v>
      </c>
      <c r="N1223" s="13">
        <v>1</v>
      </c>
      <c r="O1223" s="13">
        <v>4500</v>
      </c>
      <c r="P1223" s="13">
        <v>4511</v>
      </c>
      <c r="Q1223" s="13">
        <v>69</v>
      </c>
    </row>
    <row r="1224" spans="1:17" x14ac:dyDescent="0.35">
      <c r="A1224" s="12">
        <v>65.38</v>
      </c>
      <c r="B1224" s="13"/>
      <c r="C1224" s="13"/>
      <c r="D1224" s="13"/>
      <c r="E1224" s="13"/>
      <c r="F1224" s="13"/>
      <c r="G1224" s="13"/>
      <c r="H1224" s="13"/>
      <c r="I1224" s="13"/>
      <c r="J1224" s="13">
        <v>1</v>
      </c>
      <c r="K1224" s="13">
        <v>4500</v>
      </c>
      <c r="L1224" s="13">
        <v>4511</v>
      </c>
      <c r="M1224" s="13">
        <v>69</v>
      </c>
      <c r="N1224" s="13">
        <v>1</v>
      </c>
      <c r="O1224" s="13">
        <v>4500</v>
      </c>
      <c r="P1224" s="13">
        <v>4511</v>
      </c>
      <c r="Q1224" s="13">
        <v>69</v>
      </c>
    </row>
    <row r="1225" spans="1:17" x14ac:dyDescent="0.35">
      <c r="A1225" s="11" t="s">
        <v>3500</v>
      </c>
      <c r="B1225" s="13"/>
      <c r="C1225" s="13"/>
      <c r="D1225" s="13"/>
      <c r="E1225" s="13"/>
      <c r="F1225" s="13"/>
      <c r="G1225" s="13"/>
      <c r="H1225" s="13"/>
      <c r="I1225" s="13"/>
      <c r="J1225" s="13">
        <v>1</v>
      </c>
      <c r="K1225" s="13">
        <v>1500</v>
      </c>
      <c r="L1225" s="13">
        <v>1510</v>
      </c>
      <c r="M1225" s="13">
        <v>42</v>
      </c>
      <c r="N1225" s="13">
        <v>1</v>
      </c>
      <c r="O1225" s="13">
        <v>1500</v>
      </c>
      <c r="P1225" s="13">
        <v>1510</v>
      </c>
      <c r="Q1225" s="13">
        <v>42</v>
      </c>
    </row>
    <row r="1226" spans="1:17" x14ac:dyDescent="0.35">
      <c r="A1226" s="12">
        <v>35.950000000000003</v>
      </c>
      <c r="B1226" s="13"/>
      <c r="C1226" s="13"/>
      <c r="D1226" s="13"/>
      <c r="E1226" s="13"/>
      <c r="F1226" s="13"/>
      <c r="G1226" s="13"/>
      <c r="H1226" s="13"/>
      <c r="I1226" s="13"/>
      <c r="J1226" s="13">
        <v>1</v>
      </c>
      <c r="K1226" s="13">
        <v>1500</v>
      </c>
      <c r="L1226" s="13">
        <v>1510</v>
      </c>
      <c r="M1226" s="13">
        <v>42</v>
      </c>
      <c r="N1226" s="13">
        <v>1</v>
      </c>
      <c r="O1226" s="13">
        <v>1500</v>
      </c>
      <c r="P1226" s="13">
        <v>1510</v>
      </c>
      <c r="Q1226" s="13">
        <v>42</v>
      </c>
    </row>
    <row r="1227" spans="1:17" x14ac:dyDescent="0.35">
      <c r="A1227" s="11" t="s">
        <v>3600</v>
      </c>
      <c r="B1227" s="13"/>
      <c r="C1227" s="13"/>
      <c r="D1227" s="13"/>
      <c r="E1227" s="13"/>
      <c r="F1227" s="13"/>
      <c r="G1227" s="13"/>
      <c r="H1227" s="13"/>
      <c r="I1227" s="13"/>
      <c r="J1227" s="13">
        <v>1</v>
      </c>
      <c r="K1227" s="13">
        <v>2000</v>
      </c>
      <c r="L1227" s="13">
        <v>2087</v>
      </c>
      <c r="M1227" s="13">
        <v>53</v>
      </c>
      <c r="N1227" s="13">
        <v>1</v>
      </c>
      <c r="O1227" s="13">
        <v>2000</v>
      </c>
      <c r="P1227" s="13">
        <v>2087</v>
      </c>
      <c r="Q1227" s="13">
        <v>53</v>
      </c>
    </row>
    <row r="1228" spans="1:17" x14ac:dyDescent="0.35">
      <c r="A1228" s="12">
        <v>39.380000000000003</v>
      </c>
      <c r="B1228" s="13"/>
      <c r="C1228" s="13"/>
      <c r="D1228" s="13"/>
      <c r="E1228" s="13"/>
      <c r="F1228" s="13"/>
      <c r="G1228" s="13"/>
      <c r="H1228" s="13"/>
      <c r="I1228" s="13"/>
      <c r="J1228" s="13">
        <v>1</v>
      </c>
      <c r="K1228" s="13">
        <v>2000</v>
      </c>
      <c r="L1228" s="13">
        <v>2087</v>
      </c>
      <c r="M1228" s="13">
        <v>53</v>
      </c>
      <c r="N1228" s="13">
        <v>1</v>
      </c>
      <c r="O1228" s="13">
        <v>2000</v>
      </c>
      <c r="P1228" s="13">
        <v>2087</v>
      </c>
      <c r="Q1228" s="13">
        <v>53</v>
      </c>
    </row>
    <row r="1229" spans="1:17" x14ac:dyDescent="0.35">
      <c r="A1229" s="11" t="s">
        <v>2976</v>
      </c>
      <c r="B1229" s="13"/>
      <c r="C1229" s="13"/>
      <c r="D1229" s="13"/>
      <c r="E1229" s="13"/>
      <c r="F1229" s="13"/>
      <c r="G1229" s="13"/>
      <c r="H1229" s="13"/>
      <c r="I1229" s="13"/>
      <c r="J1229" s="13">
        <v>1</v>
      </c>
      <c r="K1229" s="13">
        <v>70</v>
      </c>
      <c r="L1229" s="13">
        <v>120</v>
      </c>
      <c r="M1229" s="13">
        <v>14</v>
      </c>
      <c r="N1229" s="13">
        <v>1</v>
      </c>
      <c r="O1229" s="13">
        <v>70</v>
      </c>
      <c r="P1229" s="13">
        <v>120</v>
      </c>
      <c r="Q1229" s="13">
        <v>14</v>
      </c>
    </row>
    <row r="1230" spans="1:17" x14ac:dyDescent="0.35">
      <c r="A1230" s="12">
        <v>8.57</v>
      </c>
      <c r="B1230" s="13"/>
      <c r="C1230" s="13"/>
      <c r="D1230" s="13"/>
      <c r="E1230" s="13"/>
      <c r="F1230" s="13"/>
      <c r="G1230" s="13"/>
      <c r="H1230" s="13"/>
      <c r="I1230" s="13"/>
      <c r="J1230" s="13">
        <v>1</v>
      </c>
      <c r="K1230" s="13">
        <v>70</v>
      </c>
      <c r="L1230" s="13">
        <v>120</v>
      </c>
      <c r="M1230" s="13">
        <v>14</v>
      </c>
      <c r="N1230" s="13">
        <v>1</v>
      </c>
      <c r="O1230" s="13">
        <v>70</v>
      </c>
      <c r="P1230" s="13">
        <v>120</v>
      </c>
      <c r="Q1230" s="13">
        <v>14</v>
      </c>
    </row>
    <row r="1231" spans="1:17" x14ac:dyDescent="0.35">
      <c r="A1231" s="11" t="s">
        <v>3508</v>
      </c>
      <c r="B1231" s="13"/>
      <c r="C1231" s="13"/>
      <c r="D1231" s="13"/>
      <c r="E1231" s="13"/>
      <c r="F1231" s="13"/>
      <c r="G1231" s="13"/>
      <c r="H1231" s="13"/>
      <c r="I1231" s="13"/>
      <c r="J1231" s="13">
        <v>1</v>
      </c>
      <c r="K1231" s="13">
        <v>3000</v>
      </c>
      <c r="L1231" s="13">
        <v>3190</v>
      </c>
      <c r="M1231" s="13">
        <v>33</v>
      </c>
      <c r="N1231" s="13">
        <v>1</v>
      </c>
      <c r="O1231" s="13">
        <v>3000</v>
      </c>
      <c r="P1231" s="13">
        <v>3190</v>
      </c>
      <c r="Q1231" s="13">
        <v>33</v>
      </c>
    </row>
    <row r="1232" spans="1:17" x14ac:dyDescent="0.35">
      <c r="A1232" s="12">
        <v>96.67</v>
      </c>
      <c r="B1232" s="13"/>
      <c r="C1232" s="13"/>
      <c r="D1232" s="13"/>
      <c r="E1232" s="13"/>
      <c r="F1232" s="13"/>
      <c r="G1232" s="13"/>
      <c r="H1232" s="13"/>
      <c r="I1232" s="13"/>
      <c r="J1232" s="13">
        <v>1</v>
      </c>
      <c r="K1232" s="13">
        <v>3000</v>
      </c>
      <c r="L1232" s="13">
        <v>3190</v>
      </c>
      <c r="M1232" s="13">
        <v>33</v>
      </c>
      <c r="N1232" s="13">
        <v>1</v>
      </c>
      <c r="O1232" s="13">
        <v>3000</v>
      </c>
      <c r="P1232" s="13">
        <v>3190</v>
      </c>
      <c r="Q1232" s="13">
        <v>33</v>
      </c>
    </row>
    <row r="1233" spans="1:17" x14ac:dyDescent="0.35">
      <c r="A1233" s="11" t="s">
        <v>3331</v>
      </c>
      <c r="B1233" s="13"/>
      <c r="C1233" s="13"/>
      <c r="D1233" s="13"/>
      <c r="E1233" s="13"/>
      <c r="F1233" s="13"/>
      <c r="G1233" s="13"/>
      <c r="H1233" s="13"/>
      <c r="I1233" s="13"/>
      <c r="J1233" s="13">
        <v>1</v>
      </c>
      <c r="K1233" s="13">
        <v>5000</v>
      </c>
      <c r="L1233" s="13">
        <v>5226</v>
      </c>
      <c r="M1233" s="13">
        <v>65</v>
      </c>
      <c r="N1233" s="13">
        <v>1</v>
      </c>
      <c r="O1233" s="13">
        <v>5000</v>
      </c>
      <c r="P1233" s="13">
        <v>5226</v>
      </c>
      <c r="Q1233" s="13">
        <v>65</v>
      </c>
    </row>
    <row r="1234" spans="1:17" x14ac:dyDescent="0.35">
      <c r="A1234" s="12">
        <v>80.400000000000006</v>
      </c>
      <c r="B1234" s="13"/>
      <c r="C1234" s="13"/>
      <c r="D1234" s="13"/>
      <c r="E1234" s="13"/>
      <c r="F1234" s="13"/>
      <c r="G1234" s="13"/>
      <c r="H1234" s="13"/>
      <c r="I1234" s="13"/>
      <c r="J1234" s="13">
        <v>1</v>
      </c>
      <c r="K1234" s="13">
        <v>5000</v>
      </c>
      <c r="L1234" s="13">
        <v>5226</v>
      </c>
      <c r="M1234" s="13">
        <v>65</v>
      </c>
      <c r="N1234" s="13">
        <v>1</v>
      </c>
      <c r="O1234" s="13">
        <v>5000</v>
      </c>
      <c r="P1234" s="13">
        <v>5226</v>
      </c>
      <c r="Q1234" s="13">
        <v>65</v>
      </c>
    </row>
    <row r="1235" spans="1:17" x14ac:dyDescent="0.35">
      <c r="A1235" s="11" t="s">
        <v>3356</v>
      </c>
      <c r="B1235" s="13"/>
      <c r="C1235" s="13"/>
      <c r="D1235" s="13"/>
      <c r="E1235" s="13"/>
      <c r="F1235" s="13"/>
      <c r="G1235" s="13"/>
      <c r="H1235" s="13"/>
      <c r="I1235" s="13"/>
      <c r="J1235" s="13">
        <v>1</v>
      </c>
      <c r="K1235" s="13">
        <v>2000</v>
      </c>
      <c r="L1235" s="13">
        <v>2020</v>
      </c>
      <c r="M1235" s="13">
        <v>21</v>
      </c>
      <c r="N1235" s="13">
        <v>1</v>
      </c>
      <c r="O1235" s="13">
        <v>2000</v>
      </c>
      <c r="P1235" s="13">
        <v>2020</v>
      </c>
      <c r="Q1235" s="13">
        <v>21</v>
      </c>
    </row>
    <row r="1236" spans="1:17" x14ac:dyDescent="0.35">
      <c r="A1236" s="12">
        <v>96.19</v>
      </c>
      <c r="B1236" s="13"/>
      <c r="C1236" s="13"/>
      <c r="D1236" s="13"/>
      <c r="E1236" s="13"/>
      <c r="F1236" s="13"/>
      <c r="G1236" s="13"/>
      <c r="H1236" s="13"/>
      <c r="I1236" s="13"/>
      <c r="J1236" s="13">
        <v>1</v>
      </c>
      <c r="K1236" s="13">
        <v>2000</v>
      </c>
      <c r="L1236" s="13">
        <v>2020</v>
      </c>
      <c r="M1236" s="13">
        <v>21</v>
      </c>
      <c r="N1236" s="13">
        <v>1</v>
      </c>
      <c r="O1236" s="13">
        <v>2000</v>
      </c>
      <c r="P1236" s="13">
        <v>2020</v>
      </c>
      <c r="Q1236" s="13">
        <v>21</v>
      </c>
    </row>
    <row r="1237" spans="1:17" x14ac:dyDescent="0.35">
      <c r="A1237" s="11" t="s">
        <v>3990</v>
      </c>
      <c r="B1237" s="13">
        <v>2</v>
      </c>
      <c r="C1237" s="13">
        <v>4000</v>
      </c>
      <c r="D1237" s="13">
        <v>10</v>
      </c>
      <c r="E1237" s="13">
        <v>2</v>
      </c>
      <c r="F1237" s="13"/>
      <c r="G1237" s="13"/>
      <c r="H1237" s="13"/>
      <c r="I1237" s="13"/>
      <c r="J1237" s="13"/>
      <c r="K1237" s="13"/>
      <c r="L1237" s="13"/>
      <c r="M1237" s="13"/>
      <c r="N1237" s="13">
        <v>2</v>
      </c>
      <c r="O1237" s="13">
        <v>4000</v>
      </c>
      <c r="P1237" s="13">
        <v>10</v>
      </c>
      <c r="Q1237" s="13">
        <v>2</v>
      </c>
    </row>
    <row r="1238" spans="1:17" x14ac:dyDescent="0.35">
      <c r="A1238" s="12">
        <v>5</v>
      </c>
      <c r="B1238" s="13">
        <v>2</v>
      </c>
      <c r="C1238" s="13">
        <v>4000</v>
      </c>
      <c r="D1238" s="13">
        <v>10</v>
      </c>
      <c r="E1238" s="13">
        <v>2</v>
      </c>
      <c r="F1238" s="13"/>
      <c r="G1238" s="13"/>
      <c r="H1238" s="13"/>
      <c r="I1238" s="13"/>
      <c r="J1238" s="13"/>
      <c r="K1238" s="13"/>
      <c r="L1238" s="13"/>
      <c r="M1238" s="13"/>
      <c r="N1238" s="13">
        <v>2</v>
      </c>
      <c r="O1238" s="13">
        <v>4000</v>
      </c>
      <c r="P1238" s="13">
        <v>10</v>
      </c>
      <c r="Q1238" s="13">
        <v>2</v>
      </c>
    </row>
    <row r="1239" spans="1:17" x14ac:dyDescent="0.35">
      <c r="A1239" s="11" t="s">
        <v>3445</v>
      </c>
      <c r="B1239" s="13"/>
      <c r="C1239" s="13"/>
      <c r="D1239" s="13"/>
      <c r="E1239" s="13"/>
      <c r="F1239" s="13"/>
      <c r="G1239" s="13"/>
      <c r="H1239" s="13"/>
      <c r="I1239" s="13"/>
      <c r="J1239" s="13">
        <v>1</v>
      </c>
      <c r="K1239" s="13">
        <v>1000</v>
      </c>
      <c r="L1239" s="13">
        <v>1082</v>
      </c>
      <c r="M1239" s="13">
        <v>25</v>
      </c>
      <c r="N1239" s="13">
        <v>1</v>
      </c>
      <c r="O1239" s="13">
        <v>1000</v>
      </c>
      <c r="P1239" s="13">
        <v>1082</v>
      </c>
      <c r="Q1239" s="13">
        <v>25</v>
      </c>
    </row>
    <row r="1240" spans="1:17" x14ac:dyDescent="0.35">
      <c r="A1240" s="12">
        <v>43.28</v>
      </c>
      <c r="B1240" s="13"/>
      <c r="C1240" s="13"/>
      <c r="D1240" s="13"/>
      <c r="E1240" s="13"/>
      <c r="F1240" s="13"/>
      <c r="G1240" s="13"/>
      <c r="H1240" s="13"/>
      <c r="I1240" s="13"/>
      <c r="J1240" s="13">
        <v>1</v>
      </c>
      <c r="K1240" s="13">
        <v>1000</v>
      </c>
      <c r="L1240" s="13">
        <v>1082</v>
      </c>
      <c r="M1240" s="13">
        <v>25</v>
      </c>
      <c r="N1240" s="13">
        <v>1</v>
      </c>
      <c r="O1240" s="13">
        <v>1000</v>
      </c>
      <c r="P1240" s="13">
        <v>1082</v>
      </c>
      <c r="Q1240" s="13">
        <v>25</v>
      </c>
    </row>
    <row r="1241" spans="1:17" x14ac:dyDescent="0.35">
      <c r="A1241" s="11" t="s">
        <v>3885</v>
      </c>
      <c r="B1241" s="13">
        <v>1</v>
      </c>
      <c r="C1241" s="13">
        <v>2000</v>
      </c>
      <c r="D1241" s="13">
        <v>542</v>
      </c>
      <c r="E1241" s="13">
        <v>14</v>
      </c>
      <c r="F1241" s="13"/>
      <c r="G1241" s="13"/>
      <c r="H1241" s="13"/>
      <c r="I1241" s="13"/>
      <c r="J1241" s="13"/>
      <c r="K1241" s="13"/>
      <c r="L1241" s="13"/>
      <c r="M1241" s="13"/>
      <c r="N1241" s="13">
        <v>1</v>
      </c>
      <c r="O1241" s="13">
        <v>2000</v>
      </c>
      <c r="P1241" s="13">
        <v>542</v>
      </c>
      <c r="Q1241" s="13">
        <v>14</v>
      </c>
    </row>
    <row r="1242" spans="1:17" x14ac:dyDescent="0.35">
      <c r="A1242" s="12">
        <v>38.71</v>
      </c>
      <c r="B1242" s="13">
        <v>1</v>
      </c>
      <c r="C1242" s="13">
        <v>2000</v>
      </c>
      <c r="D1242" s="13">
        <v>542</v>
      </c>
      <c r="E1242" s="13">
        <v>14</v>
      </c>
      <c r="F1242" s="13"/>
      <c r="G1242" s="13"/>
      <c r="H1242" s="13"/>
      <c r="I1242" s="13"/>
      <c r="J1242" s="13"/>
      <c r="K1242" s="13"/>
      <c r="L1242" s="13"/>
      <c r="M1242" s="13"/>
      <c r="N1242" s="13">
        <v>1</v>
      </c>
      <c r="O1242" s="13">
        <v>2000</v>
      </c>
      <c r="P1242" s="13">
        <v>542</v>
      </c>
      <c r="Q1242" s="13">
        <v>14</v>
      </c>
    </row>
    <row r="1243" spans="1:17" x14ac:dyDescent="0.35">
      <c r="A1243" s="11" t="s">
        <v>3936</v>
      </c>
      <c r="B1243" s="13">
        <v>1</v>
      </c>
      <c r="C1243" s="13">
        <v>5000</v>
      </c>
      <c r="D1243" s="13">
        <v>5</v>
      </c>
      <c r="E1243" s="13">
        <v>1</v>
      </c>
      <c r="F1243" s="13"/>
      <c r="G1243" s="13"/>
      <c r="H1243" s="13"/>
      <c r="I1243" s="13"/>
      <c r="J1243" s="13"/>
      <c r="K1243" s="13"/>
      <c r="L1243" s="13"/>
      <c r="M1243" s="13"/>
      <c r="N1243" s="13">
        <v>1</v>
      </c>
      <c r="O1243" s="13">
        <v>5000</v>
      </c>
      <c r="P1243" s="13">
        <v>5</v>
      </c>
      <c r="Q1243" s="13">
        <v>1</v>
      </c>
    </row>
    <row r="1244" spans="1:17" x14ac:dyDescent="0.35">
      <c r="A1244" s="12">
        <v>5</v>
      </c>
      <c r="B1244" s="13">
        <v>1</v>
      </c>
      <c r="C1244" s="13">
        <v>5000</v>
      </c>
      <c r="D1244" s="13">
        <v>5</v>
      </c>
      <c r="E1244" s="13">
        <v>1</v>
      </c>
      <c r="F1244" s="13"/>
      <c r="G1244" s="13"/>
      <c r="H1244" s="13"/>
      <c r="I1244" s="13"/>
      <c r="J1244" s="13"/>
      <c r="K1244" s="13"/>
      <c r="L1244" s="13"/>
      <c r="M1244" s="13"/>
      <c r="N1244" s="13">
        <v>1</v>
      </c>
      <c r="O1244" s="13">
        <v>5000</v>
      </c>
      <c r="P1244" s="13">
        <v>5</v>
      </c>
      <c r="Q1244" s="13">
        <v>1</v>
      </c>
    </row>
    <row r="1245" spans="1:17" x14ac:dyDescent="0.35">
      <c r="A1245" s="11" t="s">
        <v>3583</v>
      </c>
      <c r="B1245" s="13"/>
      <c r="C1245" s="13"/>
      <c r="D1245" s="13"/>
      <c r="E1245" s="13"/>
      <c r="F1245" s="13"/>
      <c r="G1245" s="13"/>
      <c r="H1245" s="13"/>
      <c r="I1245" s="13"/>
      <c r="J1245" s="13">
        <v>1</v>
      </c>
      <c r="K1245" s="13">
        <v>3000</v>
      </c>
      <c r="L1245" s="13">
        <v>3465</v>
      </c>
      <c r="M1245" s="13">
        <v>112</v>
      </c>
      <c r="N1245" s="13">
        <v>1</v>
      </c>
      <c r="O1245" s="13">
        <v>3000</v>
      </c>
      <c r="P1245" s="13">
        <v>3465</v>
      </c>
      <c r="Q1245" s="13">
        <v>112</v>
      </c>
    </row>
    <row r="1246" spans="1:17" x14ac:dyDescent="0.35">
      <c r="A1246" s="12">
        <v>30.94</v>
      </c>
      <c r="B1246" s="13"/>
      <c r="C1246" s="13"/>
      <c r="D1246" s="13"/>
      <c r="E1246" s="13"/>
      <c r="F1246" s="13"/>
      <c r="G1246" s="13"/>
      <c r="H1246" s="13"/>
      <c r="I1246" s="13"/>
      <c r="J1246" s="13">
        <v>1</v>
      </c>
      <c r="K1246" s="13">
        <v>3000</v>
      </c>
      <c r="L1246" s="13">
        <v>3465</v>
      </c>
      <c r="M1246" s="13">
        <v>112</v>
      </c>
      <c r="N1246" s="13">
        <v>1</v>
      </c>
      <c r="O1246" s="13">
        <v>3000</v>
      </c>
      <c r="P1246" s="13">
        <v>3465</v>
      </c>
      <c r="Q1246" s="13">
        <v>112</v>
      </c>
    </row>
    <row r="1247" spans="1:17" x14ac:dyDescent="0.35">
      <c r="A1247" s="11" t="s">
        <v>3359</v>
      </c>
      <c r="B1247" s="13"/>
      <c r="C1247" s="13"/>
      <c r="D1247" s="13"/>
      <c r="E1247" s="13"/>
      <c r="F1247" s="13"/>
      <c r="G1247" s="13"/>
      <c r="H1247" s="13"/>
      <c r="I1247" s="13"/>
      <c r="J1247" s="13">
        <v>1</v>
      </c>
      <c r="K1247" s="13">
        <v>9000</v>
      </c>
      <c r="L1247" s="13">
        <v>9124</v>
      </c>
      <c r="M1247" s="13">
        <v>72</v>
      </c>
      <c r="N1247" s="13">
        <v>1</v>
      </c>
      <c r="O1247" s="13">
        <v>9000</v>
      </c>
      <c r="P1247" s="13">
        <v>9124</v>
      </c>
      <c r="Q1247" s="13">
        <v>72</v>
      </c>
    </row>
    <row r="1248" spans="1:17" x14ac:dyDescent="0.35">
      <c r="A1248" s="12">
        <v>126.72</v>
      </c>
      <c r="B1248" s="13"/>
      <c r="C1248" s="13"/>
      <c r="D1248" s="13"/>
      <c r="E1248" s="13"/>
      <c r="F1248" s="13"/>
      <c r="G1248" s="13"/>
      <c r="H1248" s="13"/>
      <c r="I1248" s="13"/>
      <c r="J1248" s="13">
        <v>1</v>
      </c>
      <c r="K1248" s="13">
        <v>9000</v>
      </c>
      <c r="L1248" s="13">
        <v>9124</v>
      </c>
      <c r="M1248" s="13">
        <v>72</v>
      </c>
      <c r="N1248" s="13">
        <v>1</v>
      </c>
      <c r="O1248" s="13">
        <v>9000</v>
      </c>
      <c r="P1248" s="13">
        <v>9124</v>
      </c>
      <c r="Q1248" s="13">
        <v>72</v>
      </c>
    </row>
    <row r="1249" spans="1:17" x14ac:dyDescent="0.35">
      <c r="A1249" s="11" t="s">
        <v>2803</v>
      </c>
      <c r="B1249" s="13"/>
      <c r="C1249" s="13"/>
      <c r="D1249" s="13"/>
      <c r="E1249" s="13"/>
      <c r="F1249" s="13"/>
      <c r="G1249" s="13"/>
      <c r="H1249" s="13"/>
      <c r="I1249" s="13"/>
      <c r="J1249" s="13">
        <v>1</v>
      </c>
      <c r="K1249" s="13">
        <v>10000</v>
      </c>
      <c r="L1249" s="13">
        <v>12795</v>
      </c>
      <c r="M1249" s="13">
        <v>141</v>
      </c>
      <c r="N1249" s="13">
        <v>1</v>
      </c>
      <c r="O1249" s="13">
        <v>10000</v>
      </c>
      <c r="P1249" s="13">
        <v>12795</v>
      </c>
      <c r="Q1249" s="13">
        <v>141</v>
      </c>
    </row>
    <row r="1250" spans="1:17" x14ac:dyDescent="0.35">
      <c r="A1250" s="12">
        <v>90.74</v>
      </c>
      <c r="B1250" s="13"/>
      <c r="C1250" s="13"/>
      <c r="D1250" s="13"/>
      <c r="E1250" s="13"/>
      <c r="F1250" s="13"/>
      <c r="G1250" s="13"/>
      <c r="H1250" s="13"/>
      <c r="I1250" s="13"/>
      <c r="J1250" s="13">
        <v>1</v>
      </c>
      <c r="K1250" s="13">
        <v>10000</v>
      </c>
      <c r="L1250" s="13">
        <v>12795</v>
      </c>
      <c r="M1250" s="13">
        <v>141</v>
      </c>
      <c r="N1250" s="13">
        <v>1</v>
      </c>
      <c r="O1250" s="13">
        <v>10000</v>
      </c>
      <c r="P1250" s="13">
        <v>12795</v>
      </c>
      <c r="Q1250" s="13">
        <v>141</v>
      </c>
    </row>
    <row r="1251" spans="1:17" x14ac:dyDescent="0.35">
      <c r="A1251" s="11" t="s">
        <v>3240</v>
      </c>
      <c r="B1251" s="13"/>
      <c r="C1251" s="13"/>
      <c r="D1251" s="13"/>
      <c r="E1251" s="13"/>
      <c r="F1251" s="13"/>
      <c r="G1251" s="13"/>
      <c r="H1251" s="13"/>
      <c r="I1251" s="13"/>
      <c r="J1251" s="13">
        <v>1</v>
      </c>
      <c r="K1251" s="13">
        <v>3000</v>
      </c>
      <c r="L1251" s="13">
        <v>3017</v>
      </c>
      <c r="M1251" s="13">
        <v>34</v>
      </c>
      <c r="N1251" s="13">
        <v>1</v>
      </c>
      <c r="O1251" s="13">
        <v>3000</v>
      </c>
      <c r="P1251" s="13">
        <v>3017</v>
      </c>
      <c r="Q1251" s="13">
        <v>34</v>
      </c>
    </row>
    <row r="1252" spans="1:17" x14ac:dyDescent="0.35">
      <c r="A1252" s="12">
        <v>88.74</v>
      </c>
      <c r="B1252" s="13"/>
      <c r="C1252" s="13"/>
      <c r="D1252" s="13"/>
      <c r="E1252" s="13"/>
      <c r="F1252" s="13"/>
      <c r="G1252" s="13"/>
      <c r="H1252" s="13"/>
      <c r="I1252" s="13"/>
      <c r="J1252" s="13">
        <v>1</v>
      </c>
      <c r="K1252" s="13">
        <v>3000</v>
      </c>
      <c r="L1252" s="13">
        <v>3017</v>
      </c>
      <c r="M1252" s="13">
        <v>34</v>
      </c>
      <c r="N1252" s="13">
        <v>1</v>
      </c>
      <c r="O1252" s="13">
        <v>3000</v>
      </c>
      <c r="P1252" s="13">
        <v>3017</v>
      </c>
      <c r="Q1252" s="13">
        <v>34</v>
      </c>
    </row>
    <row r="1253" spans="1:17" x14ac:dyDescent="0.35">
      <c r="A1253" s="11" t="s">
        <v>3262</v>
      </c>
      <c r="B1253" s="13"/>
      <c r="C1253" s="13"/>
      <c r="D1253" s="13"/>
      <c r="E1253" s="13"/>
      <c r="F1253" s="13"/>
      <c r="G1253" s="13"/>
      <c r="H1253" s="13"/>
      <c r="I1253" s="13"/>
      <c r="J1253" s="13">
        <v>1</v>
      </c>
      <c r="K1253" s="13">
        <v>12200</v>
      </c>
      <c r="L1253" s="13">
        <v>12571</v>
      </c>
      <c r="M1253" s="13">
        <v>134</v>
      </c>
      <c r="N1253" s="13">
        <v>1</v>
      </c>
      <c r="O1253" s="13">
        <v>12200</v>
      </c>
      <c r="P1253" s="13">
        <v>12571</v>
      </c>
      <c r="Q1253" s="13">
        <v>134</v>
      </c>
    </row>
    <row r="1254" spans="1:17" x14ac:dyDescent="0.35">
      <c r="A1254" s="12">
        <v>93.81</v>
      </c>
      <c r="B1254" s="13"/>
      <c r="C1254" s="13"/>
      <c r="D1254" s="13"/>
      <c r="E1254" s="13"/>
      <c r="F1254" s="13"/>
      <c r="G1254" s="13"/>
      <c r="H1254" s="13"/>
      <c r="I1254" s="13"/>
      <c r="J1254" s="13">
        <v>1</v>
      </c>
      <c r="K1254" s="13">
        <v>12200</v>
      </c>
      <c r="L1254" s="13">
        <v>12571</v>
      </c>
      <c r="M1254" s="13">
        <v>134</v>
      </c>
      <c r="N1254" s="13">
        <v>1</v>
      </c>
      <c r="O1254" s="13">
        <v>12200</v>
      </c>
      <c r="P1254" s="13">
        <v>12571</v>
      </c>
      <c r="Q1254" s="13">
        <v>134</v>
      </c>
    </row>
    <row r="1255" spans="1:17" x14ac:dyDescent="0.35">
      <c r="A1255" s="11" t="s">
        <v>4064</v>
      </c>
      <c r="B1255" s="13">
        <v>1</v>
      </c>
      <c r="C1255" s="13">
        <v>3495</v>
      </c>
      <c r="D1255" s="13">
        <v>34.950000000000003</v>
      </c>
      <c r="E1255" s="13">
        <v>1</v>
      </c>
      <c r="F1255" s="13"/>
      <c r="G1255" s="13"/>
      <c r="H1255" s="13"/>
      <c r="I1255" s="13"/>
      <c r="J1255" s="13"/>
      <c r="K1255" s="13"/>
      <c r="L1255" s="13"/>
      <c r="M1255" s="13"/>
      <c r="N1255" s="13">
        <v>1</v>
      </c>
      <c r="O1255" s="13">
        <v>3495</v>
      </c>
      <c r="P1255" s="13">
        <v>34.950000000000003</v>
      </c>
      <c r="Q1255" s="13">
        <v>1</v>
      </c>
    </row>
    <row r="1256" spans="1:17" x14ac:dyDescent="0.35">
      <c r="A1256" s="12">
        <v>34.950000000000003</v>
      </c>
      <c r="B1256" s="13">
        <v>1</v>
      </c>
      <c r="C1256" s="13">
        <v>3495</v>
      </c>
      <c r="D1256" s="13">
        <v>34.950000000000003</v>
      </c>
      <c r="E1256" s="13">
        <v>1</v>
      </c>
      <c r="F1256" s="13"/>
      <c r="G1256" s="13"/>
      <c r="H1256" s="13"/>
      <c r="I1256" s="13"/>
      <c r="J1256" s="13"/>
      <c r="K1256" s="13"/>
      <c r="L1256" s="13"/>
      <c r="M1256" s="13"/>
      <c r="N1256" s="13">
        <v>1</v>
      </c>
      <c r="O1256" s="13">
        <v>3495</v>
      </c>
      <c r="P1256" s="13">
        <v>34.950000000000003</v>
      </c>
      <c r="Q1256" s="13">
        <v>1</v>
      </c>
    </row>
    <row r="1257" spans="1:17" x14ac:dyDescent="0.35">
      <c r="A1257" s="11" t="s">
        <v>4057</v>
      </c>
      <c r="B1257" s="13">
        <v>1</v>
      </c>
      <c r="C1257" s="13">
        <v>525</v>
      </c>
      <c r="D1257" s="13">
        <v>0</v>
      </c>
      <c r="E1257" s="13">
        <v>0</v>
      </c>
      <c r="F1257" s="13"/>
      <c r="G1257" s="13"/>
      <c r="H1257" s="13"/>
      <c r="I1257" s="13"/>
      <c r="J1257" s="13"/>
      <c r="K1257" s="13"/>
      <c r="L1257" s="13"/>
      <c r="M1257" s="13"/>
      <c r="N1257" s="13">
        <v>1</v>
      </c>
      <c r="O1257" s="13">
        <v>525</v>
      </c>
      <c r="P1257" s="13">
        <v>0</v>
      </c>
      <c r="Q1257" s="13">
        <v>0</v>
      </c>
    </row>
    <row r="1258" spans="1:17" x14ac:dyDescent="0.35">
      <c r="A1258" s="12" t="s">
        <v>8382</v>
      </c>
      <c r="B1258" s="13">
        <v>1</v>
      </c>
      <c r="C1258" s="13">
        <v>525</v>
      </c>
      <c r="D1258" s="13">
        <v>0</v>
      </c>
      <c r="E1258" s="13">
        <v>0</v>
      </c>
      <c r="F1258" s="13"/>
      <c r="G1258" s="13"/>
      <c r="H1258" s="13"/>
      <c r="I1258" s="13"/>
      <c r="J1258" s="13"/>
      <c r="K1258" s="13"/>
      <c r="L1258" s="13"/>
      <c r="M1258" s="13"/>
      <c r="N1258" s="13">
        <v>1</v>
      </c>
      <c r="O1258" s="13">
        <v>525</v>
      </c>
      <c r="P1258" s="13">
        <v>0</v>
      </c>
      <c r="Q1258" s="13">
        <v>0</v>
      </c>
    </row>
    <row r="1259" spans="1:17" x14ac:dyDescent="0.35">
      <c r="A1259" s="11" t="s">
        <v>4075</v>
      </c>
      <c r="B1259" s="13">
        <v>1</v>
      </c>
      <c r="C1259" s="13">
        <v>3000</v>
      </c>
      <c r="D1259" s="13">
        <v>5</v>
      </c>
      <c r="E1259" s="13">
        <v>1</v>
      </c>
      <c r="F1259" s="13"/>
      <c r="G1259" s="13"/>
      <c r="H1259" s="13"/>
      <c r="I1259" s="13"/>
      <c r="J1259" s="13"/>
      <c r="K1259" s="13"/>
      <c r="L1259" s="13"/>
      <c r="M1259" s="13"/>
      <c r="N1259" s="13">
        <v>1</v>
      </c>
      <c r="O1259" s="13">
        <v>3000</v>
      </c>
      <c r="P1259" s="13">
        <v>5</v>
      </c>
      <c r="Q1259" s="13">
        <v>1</v>
      </c>
    </row>
    <row r="1260" spans="1:17" x14ac:dyDescent="0.35">
      <c r="A1260" s="12">
        <v>5</v>
      </c>
      <c r="B1260" s="13">
        <v>1</v>
      </c>
      <c r="C1260" s="13">
        <v>3000</v>
      </c>
      <c r="D1260" s="13">
        <v>5</v>
      </c>
      <c r="E1260" s="13">
        <v>1</v>
      </c>
      <c r="F1260" s="13"/>
      <c r="G1260" s="13"/>
      <c r="H1260" s="13"/>
      <c r="I1260" s="13"/>
      <c r="J1260" s="13"/>
      <c r="K1260" s="13"/>
      <c r="L1260" s="13"/>
      <c r="M1260" s="13"/>
      <c r="N1260" s="13">
        <v>1</v>
      </c>
      <c r="O1260" s="13">
        <v>3000</v>
      </c>
      <c r="P1260" s="13">
        <v>5</v>
      </c>
      <c r="Q1260" s="13">
        <v>1</v>
      </c>
    </row>
    <row r="1261" spans="1:17" x14ac:dyDescent="0.35">
      <c r="A1261" s="11" t="s">
        <v>3598</v>
      </c>
      <c r="B1261" s="13"/>
      <c r="C1261" s="13"/>
      <c r="D1261" s="13"/>
      <c r="E1261" s="13"/>
      <c r="F1261" s="13"/>
      <c r="G1261" s="13"/>
      <c r="H1261" s="13"/>
      <c r="I1261" s="13"/>
      <c r="J1261" s="13">
        <v>1</v>
      </c>
      <c r="K1261" s="13">
        <v>500</v>
      </c>
      <c r="L1261" s="13">
        <v>1010</v>
      </c>
      <c r="M1261" s="13">
        <v>17</v>
      </c>
      <c r="N1261" s="13">
        <v>1</v>
      </c>
      <c r="O1261" s="13">
        <v>500</v>
      </c>
      <c r="P1261" s="13">
        <v>1010</v>
      </c>
      <c r="Q1261" s="13">
        <v>17</v>
      </c>
    </row>
    <row r="1262" spans="1:17" x14ac:dyDescent="0.35">
      <c r="A1262" s="12">
        <v>59.41</v>
      </c>
      <c r="B1262" s="13"/>
      <c r="C1262" s="13"/>
      <c r="D1262" s="13"/>
      <c r="E1262" s="13"/>
      <c r="F1262" s="13"/>
      <c r="G1262" s="13"/>
      <c r="H1262" s="13"/>
      <c r="I1262" s="13"/>
      <c r="J1262" s="13">
        <v>1</v>
      </c>
      <c r="K1262" s="13">
        <v>500</v>
      </c>
      <c r="L1262" s="13">
        <v>1010</v>
      </c>
      <c r="M1262" s="13">
        <v>17</v>
      </c>
      <c r="N1262" s="13">
        <v>1</v>
      </c>
      <c r="O1262" s="13">
        <v>500</v>
      </c>
      <c r="P1262" s="13">
        <v>1010</v>
      </c>
      <c r="Q1262" s="13">
        <v>17</v>
      </c>
    </row>
    <row r="1263" spans="1:17" x14ac:dyDescent="0.35">
      <c r="A1263" s="11" t="s">
        <v>3519</v>
      </c>
      <c r="B1263" s="13"/>
      <c r="C1263" s="13"/>
      <c r="D1263" s="13"/>
      <c r="E1263" s="13"/>
      <c r="F1263" s="13"/>
      <c r="G1263" s="13"/>
      <c r="H1263" s="13"/>
      <c r="I1263" s="13"/>
      <c r="J1263" s="13">
        <v>1</v>
      </c>
      <c r="K1263" s="13">
        <v>2000</v>
      </c>
      <c r="L1263" s="13">
        <v>2015</v>
      </c>
      <c r="M1263" s="13">
        <v>21</v>
      </c>
      <c r="N1263" s="13">
        <v>1</v>
      </c>
      <c r="O1263" s="13">
        <v>2000</v>
      </c>
      <c r="P1263" s="13">
        <v>2015</v>
      </c>
      <c r="Q1263" s="13">
        <v>21</v>
      </c>
    </row>
    <row r="1264" spans="1:17" x14ac:dyDescent="0.35">
      <c r="A1264" s="12">
        <v>95.95</v>
      </c>
      <c r="B1264" s="13"/>
      <c r="C1264" s="13"/>
      <c r="D1264" s="13"/>
      <c r="E1264" s="13"/>
      <c r="F1264" s="13"/>
      <c r="G1264" s="13"/>
      <c r="H1264" s="13"/>
      <c r="I1264" s="13"/>
      <c r="J1264" s="13">
        <v>1</v>
      </c>
      <c r="K1264" s="13">
        <v>2000</v>
      </c>
      <c r="L1264" s="13">
        <v>2015</v>
      </c>
      <c r="M1264" s="13">
        <v>21</v>
      </c>
      <c r="N1264" s="13">
        <v>1</v>
      </c>
      <c r="O1264" s="13">
        <v>2000</v>
      </c>
      <c r="P1264" s="13">
        <v>2015</v>
      </c>
      <c r="Q1264" s="13">
        <v>21</v>
      </c>
    </row>
    <row r="1265" spans="1:17" x14ac:dyDescent="0.35">
      <c r="A1265" s="11" t="s">
        <v>3666</v>
      </c>
      <c r="B1265" s="13"/>
      <c r="C1265" s="13"/>
      <c r="D1265" s="13"/>
      <c r="E1265" s="13"/>
      <c r="F1265" s="13"/>
      <c r="G1265" s="13"/>
      <c r="H1265" s="13"/>
      <c r="I1265" s="13"/>
      <c r="J1265" s="13">
        <v>1</v>
      </c>
      <c r="K1265" s="13">
        <v>1000</v>
      </c>
      <c r="L1265" s="13">
        <v>1382</v>
      </c>
      <c r="M1265" s="13">
        <v>17</v>
      </c>
      <c r="N1265" s="13">
        <v>1</v>
      </c>
      <c r="O1265" s="13">
        <v>1000</v>
      </c>
      <c r="P1265" s="13">
        <v>1382</v>
      </c>
      <c r="Q1265" s="13">
        <v>17</v>
      </c>
    </row>
    <row r="1266" spans="1:17" x14ac:dyDescent="0.35">
      <c r="A1266" s="12">
        <v>81.290000000000006</v>
      </c>
      <c r="B1266" s="13"/>
      <c r="C1266" s="13"/>
      <c r="D1266" s="13"/>
      <c r="E1266" s="13"/>
      <c r="F1266" s="13"/>
      <c r="G1266" s="13"/>
      <c r="H1266" s="13"/>
      <c r="I1266" s="13"/>
      <c r="J1266" s="13">
        <v>1</v>
      </c>
      <c r="K1266" s="13">
        <v>1000</v>
      </c>
      <c r="L1266" s="13">
        <v>1382</v>
      </c>
      <c r="M1266" s="13">
        <v>17</v>
      </c>
      <c r="N1266" s="13">
        <v>1</v>
      </c>
      <c r="O1266" s="13">
        <v>1000</v>
      </c>
      <c r="P1266" s="13">
        <v>1382</v>
      </c>
      <c r="Q1266" s="13">
        <v>17</v>
      </c>
    </row>
    <row r="1267" spans="1:17" x14ac:dyDescent="0.35">
      <c r="A1267" s="11" t="s">
        <v>3719</v>
      </c>
      <c r="B1267" s="13"/>
      <c r="C1267" s="13"/>
      <c r="D1267" s="13"/>
      <c r="E1267" s="13"/>
      <c r="F1267" s="13"/>
      <c r="G1267" s="13"/>
      <c r="H1267" s="13"/>
      <c r="I1267" s="13"/>
      <c r="J1267" s="13">
        <v>1</v>
      </c>
      <c r="K1267" s="13">
        <v>1500</v>
      </c>
      <c r="L1267" s="13">
        <v>1668</v>
      </c>
      <c r="M1267" s="13">
        <v>35</v>
      </c>
      <c r="N1267" s="13">
        <v>1</v>
      </c>
      <c r="O1267" s="13">
        <v>1500</v>
      </c>
      <c r="P1267" s="13">
        <v>1668</v>
      </c>
      <c r="Q1267" s="13">
        <v>35</v>
      </c>
    </row>
    <row r="1268" spans="1:17" x14ac:dyDescent="0.35">
      <c r="A1268" s="12">
        <v>47.66</v>
      </c>
      <c r="B1268" s="13"/>
      <c r="C1268" s="13"/>
      <c r="D1268" s="13"/>
      <c r="E1268" s="13"/>
      <c r="F1268" s="13"/>
      <c r="G1268" s="13"/>
      <c r="H1268" s="13"/>
      <c r="I1268" s="13"/>
      <c r="J1268" s="13">
        <v>1</v>
      </c>
      <c r="K1268" s="13">
        <v>1500</v>
      </c>
      <c r="L1268" s="13">
        <v>1668</v>
      </c>
      <c r="M1268" s="13">
        <v>35</v>
      </c>
      <c r="N1268" s="13">
        <v>1</v>
      </c>
      <c r="O1268" s="13">
        <v>1500</v>
      </c>
      <c r="P1268" s="13">
        <v>1668</v>
      </c>
      <c r="Q1268" s="13">
        <v>35</v>
      </c>
    </row>
    <row r="1269" spans="1:17" x14ac:dyDescent="0.35">
      <c r="A1269" s="11" t="s">
        <v>3467</v>
      </c>
      <c r="B1269" s="13"/>
      <c r="C1269" s="13"/>
      <c r="D1269" s="13"/>
      <c r="E1269" s="13"/>
      <c r="F1269" s="13"/>
      <c r="G1269" s="13"/>
      <c r="H1269" s="13"/>
      <c r="I1269" s="13"/>
      <c r="J1269" s="13">
        <v>1</v>
      </c>
      <c r="K1269" s="13">
        <v>10000</v>
      </c>
      <c r="L1269" s="13">
        <v>12178</v>
      </c>
      <c r="M1269" s="13">
        <v>17</v>
      </c>
      <c r="N1269" s="13">
        <v>1</v>
      </c>
      <c r="O1269" s="13">
        <v>10000</v>
      </c>
      <c r="P1269" s="13">
        <v>12178</v>
      </c>
      <c r="Q1269" s="13">
        <v>17</v>
      </c>
    </row>
    <row r="1270" spans="1:17" x14ac:dyDescent="0.35">
      <c r="A1270" s="12">
        <v>716.35</v>
      </c>
      <c r="B1270" s="13"/>
      <c r="C1270" s="13"/>
      <c r="D1270" s="13"/>
      <c r="E1270" s="13"/>
      <c r="F1270" s="13"/>
      <c r="G1270" s="13"/>
      <c r="H1270" s="13"/>
      <c r="I1270" s="13"/>
      <c r="J1270" s="13">
        <v>1</v>
      </c>
      <c r="K1270" s="13">
        <v>10000</v>
      </c>
      <c r="L1270" s="13">
        <v>12178</v>
      </c>
      <c r="M1270" s="13">
        <v>17</v>
      </c>
      <c r="N1270" s="13">
        <v>1</v>
      </c>
      <c r="O1270" s="13">
        <v>10000</v>
      </c>
      <c r="P1270" s="13">
        <v>12178</v>
      </c>
      <c r="Q1270" s="13">
        <v>17</v>
      </c>
    </row>
    <row r="1271" spans="1:17" x14ac:dyDescent="0.35">
      <c r="A1271" s="11" t="s">
        <v>2964</v>
      </c>
      <c r="B1271" s="13"/>
      <c r="C1271" s="13"/>
      <c r="D1271" s="13"/>
      <c r="E1271" s="13"/>
      <c r="F1271" s="13"/>
      <c r="G1271" s="13"/>
      <c r="H1271" s="13"/>
      <c r="I1271" s="13"/>
      <c r="J1271" s="13">
        <v>1</v>
      </c>
      <c r="K1271" s="13">
        <v>5000</v>
      </c>
      <c r="L1271" s="13">
        <v>5035.6899999999996</v>
      </c>
      <c r="M1271" s="13">
        <v>196</v>
      </c>
      <c r="N1271" s="13">
        <v>1</v>
      </c>
      <c r="O1271" s="13">
        <v>5000</v>
      </c>
      <c r="P1271" s="13">
        <v>5035.6899999999996</v>
      </c>
      <c r="Q1271" s="13">
        <v>196</v>
      </c>
    </row>
    <row r="1272" spans="1:17" x14ac:dyDescent="0.35">
      <c r="A1272" s="12">
        <v>25.69</v>
      </c>
      <c r="B1272" s="13"/>
      <c r="C1272" s="13"/>
      <c r="D1272" s="13"/>
      <c r="E1272" s="13"/>
      <c r="F1272" s="13"/>
      <c r="G1272" s="13"/>
      <c r="H1272" s="13"/>
      <c r="I1272" s="13"/>
      <c r="J1272" s="13">
        <v>1</v>
      </c>
      <c r="K1272" s="13">
        <v>5000</v>
      </c>
      <c r="L1272" s="13">
        <v>5035.6899999999996</v>
      </c>
      <c r="M1272" s="13">
        <v>196</v>
      </c>
      <c r="N1272" s="13">
        <v>1</v>
      </c>
      <c r="O1272" s="13">
        <v>5000</v>
      </c>
      <c r="P1272" s="13">
        <v>5035.6899999999996</v>
      </c>
      <c r="Q1272" s="13">
        <v>196</v>
      </c>
    </row>
    <row r="1273" spans="1:17" x14ac:dyDescent="0.35">
      <c r="A1273" s="11" t="s">
        <v>3715</v>
      </c>
      <c r="B1273" s="13"/>
      <c r="C1273" s="13"/>
      <c r="D1273" s="13"/>
      <c r="E1273" s="13"/>
      <c r="F1273" s="13"/>
      <c r="G1273" s="13"/>
      <c r="H1273" s="13"/>
      <c r="I1273" s="13"/>
      <c r="J1273" s="13">
        <v>1</v>
      </c>
      <c r="K1273" s="13">
        <v>500</v>
      </c>
      <c r="L1273" s="13">
        <v>1197</v>
      </c>
      <c r="M1273" s="13">
        <v>46</v>
      </c>
      <c r="N1273" s="13">
        <v>1</v>
      </c>
      <c r="O1273" s="13">
        <v>500</v>
      </c>
      <c r="P1273" s="13">
        <v>1197</v>
      </c>
      <c r="Q1273" s="13">
        <v>46</v>
      </c>
    </row>
    <row r="1274" spans="1:17" x14ac:dyDescent="0.35">
      <c r="A1274" s="12">
        <v>26.02</v>
      </c>
      <c r="B1274" s="13"/>
      <c r="C1274" s="13"/>
      <c r="D1274" s="13"/>
      <c r="E1274" s="13"/>
      <c r="F1274" s="13"/>
      <c r="G1274" s="13"/>
      <c r="H1274" s="13"/>
      <c r="I1274" s="13"/>
      <c r="J1274" s="13">
        <v>1</v>
      </c>
      <c r="K1274" s="13">
        <v>500</v>
      </c>
      <c r="L1274" s="13">
        <v>1197</v>
      </c>
      <c r="M1274" s="13">
        <v>46</v>
      </c>
      <c r="N1274" s="13">
        <v>1</v>
      </c>
      <c r="O1274" s="13">
        <v>500</v>
      </c>
      <c r="P1274" s="13">
        <v>1197</v>
      </c>
      <c r="Q1274" s="13">
        <v>46</v>
      </c>
    </row>
    <row r="1275" spans="1:17" x14ac:dyDescent="0.35">
      <c r="A1275" s="11" t="s">
        <v>3459</v>
      </c>
      <c r="B1275" s="13"/>
      <c r="C1275" s="13"/>
      <c r="D1275" s="13"/>
      <c r="E1275" s="13"/>
      <c r="F1275" s="13"/>
      <c r="G1275" s="13"/>
      <c r="H1275" s="13"/>
      <c r="I1275" s="13"/>
      <c r="J1275" s="13">
        <v>1</v>
      </c>
      <c r="K1275" s="13">
        <v>500</v>
      </c>
      <c r="L1275" s="13">
        <v>950</v>
      </c>
      <c r="M1275" s="13">
        <v>19</v>
      </c>
      <c r="N1275" s="13">
        <v>1</v>
      </c>
      <c r="O1275" s="13">
        <v>500</v>
      </c>
      <c r="P1275" s="13">
        <v>950</v>
      </c>
      <c r="Q1275" s="13">
        <v>19</v>
      </c>
    </row>
    <row r="1276" spans="1:17" x14ac:dyDescent="0.35">
      <c r="A1276" s="12">
        <v>50</v>
      </c>
      <c r="B1276" s="13"/>
      <c r="C1276" s="13"/>
      <c r="D1276" s="13"/>
      <c r="E1276" s="13"/>
      <c r="F1276" s="13"/>
      <c r="G1276" s="13"/>
      <c r="H1276" s="13"/>
      <c r="I1276" s="13"/>
      <c r="J1276" s="13">
        <v>1</v>
      </c>
      <c r="K1276" s="13">
        <v>500</v>
      </c>
      <c r="L1276" s="13">
        <v>950</v>
      </c>
      <c r="M1276" s="13">
        <v>19</v>
      </c>
      <c r="N1276" s="13">
        <v>1</v>
      </c>
      <c r="O1276" s="13">
        <v>500</v>
      </c>
      <c r="P1276" s="13">
        <v>950</v>
      </c>
      <c r="Q1276" s="13">
        <v>19</v>
      </c>
    </row>
    <row r="1277" spans="1:17" x14ac:dyDescent="0.35">
      <c r="A1277" s="11" t="s">
        <v>3440</v>
      </c>
      <c r="B1277" s="13"/>
      <c r="C1277" s="13"/>
      <c r="D1277" s="13"/>
      <c r="E1277" s="13"/>
      <c r="F1277" s="13"/>
      <c r="G1277" s="13"/>
      <c r="H1277" s="13"/>
      <c r="I1277" s="13"/>
      <c r="J1277" s="13">
        <v>1</v>
      </c>
      <c r="K1277" s="13">
        <v>2500</v>
      </c>
      <c r="L1277" s="13">
        <v>2565</v>
      </c>
      <c r="M1277" s="13">
        <v>43</v>
      </c>
      <c r="N1277" s="13">
        <v>1</v>
      </c>
      <c r="O1277" s="13">
        <v>2500</v>
      </c>
      <c r="P1277" s="13">
        <v>2565</v>
      </c>
      <c r="Q1277" s="13">
        <v>43</v>
      </c>
    </row>
    <row r="1278" spans="1:17" x14ac:dyDescent="0.35">
      <c r="A1278" s="12">
        <v>59.65</v>
      </c>
      <c r="B1278" s="13"/>
      <c r="C1278" s="13"/>
      <c r="D1278" s="13"/>
      <c r="E1278" s="13"/>
      <c r="F1278" s="13"/>
      <c r="G1278" s="13"/>
      <c r="H1278" s="13"/>
      <c r="I1278" s="13"/>
      <c r="J1278" s="13">
        <v>1</v>
      </c>
      <c r="K1278" s="13">
        <v>2500</v>
      </c>
      <c r="L1278" s="13">
        <v>2565</v>
      </c>
      <c r="M1278" s="13">
        <v>43</v>
      </c>
      <c r="N1278" s="13">
        <v>1</v>
      </c>
      <c r="O1278" s="13">
        <v>2500</v>
      </c>
      <c r="P1278" s="13">
        <v>2565</v>
      </c>
      <c r="Q1278" s="13">
        <v>43</v>
      </c>
    </row>
    <row r="1279" spans="1:17" x14ac:dyDescent="0.35">
      <c r="A1279" s="11" t="s">
        <v>1297</v>
      </c>
      <c r="B1279" s="13"/>
      <c r="C1279" s="13"/>
      <c r="D1279" s="13"/>
      <c r="E1279" s="13"/>
      <c r="F1279" s="13"/>
      <c r="G1279" s="13"/>
      <c r="H1279" s="13"/>
      <c r="I1279" s="13"/>
      <c r="J1279" s="13">
        <v>1</v>
      </c>
      <c r="K1279" s="13">
        <v>850</v>
      </c>
      <c r="L1279" s="13">
        <v>1200</v>
      </c>
      <c r="M1279" s="13">
        <v>23</v>
      </c>
      <c r="N1279" s="13">
        <v>1</v>
      </c>
      <c r="O1279" s="13">
        <v>850</v>
      </c>
      <c r="P1279" s="13">
        <v>1200</v>
      </c>
      <c r="Q1279" s="13">
        <v>23</v>
      </c>
    </row>
    <row r="1280" spans="1:17" x14ac:dyDescent="0.35">
      <c r="A1280" s="12">
        <v>52.17</v>
      </c>
      <c r="B1280" s="13"/>
      <c r="C1280" s="13"/>
      <c r="D1280" s="13"/>
      <c r="E1280" s="13"/>
      <c r="F1280" s="13"/>
      <c r="G1280" s="13"/>
      <c r="H1280" s="13"/>
      <c r="I1280" s="13"/>
      <c r="J1280" s="13">
        <v>1</v>
      </c>
      <c r="K1280" s="13">
        <v>850</v>
      </c>
      <c r="L1280" s="13">
        <v>1200</v>
      </c>
      <c r="M1280" s="13">
        <v>23</v>
      </c>
      <c r="N1280" s="13">
        <v>1</v>
      </c>
      <c r="O1280" s="13">
        <v>850</v>
      </c>
      <c r="P1280" s="13">
        <v>1200</v>
      </c>
      <c r="Q1280" s="13">
        <v>23</v>
      </c>
    </row>
    <row r="1281" spans="1:17" x14ac:dyDescent="0.35">
      <c r="A1281" s="11" t="s">
        <v>3973</v>
      </c>
      <c r="B1281" s="13">
        <v>1</v>
      </c>
      <c r="C1281" s="13">
        <v>1300</v>
      </c>
      <c r="D1281" s="13">
        <v>620</v>
      </c>
      <c r="E1281" s="13">
        <v>10</v>
      </c>
      <c r="F1281" s="13"/>
      <c r="G1281" s="13"/>
      <c r="H1281" s="13"/>
      <c r="I1281" s="13"/>
      <c r="J1281" s="13"/>
      <c r="K1281" s="13"/>
      <c r="L1281" s="13"/>
      <c r="M1281" s="13"/>
      <c r="N1281" s="13">
        <v>1</v>
      </c>
      <c r="O1281" s="13">
        <v>1300</v>
      </c>
      <c r="P1281" s="13">
        <v>620</v>
      </c>
      <c r="Q1281" s="13">
        <v>10</v>
      </c>
    </row>
    <row r="1282" spans="1:17" x14ac:dyDescent="0.35">
      <c r="A1282" s="12">
        <v>62</v>
      </c>
      <c r="B1282" s="13">
        <v>1</v>
      </c>
      <c r="C1282" s="13">
        <v>1300</v>
      </c>
      <c r="D1282" s="13">
        <v>620</v>
      </c>
      <c r="E1282" s="13">
        <v>10</v>
      </c>
      <c r="F1282" s="13"/>
      <c r="G1282" s="13"/>
      <c r="H1282" s="13"/>
      <c r="I1282" s="13"/>
      <c r="J1282" s="13"/>
      <c r="K1282" s="13"/>
      <c r="L1282" s="13"/>
      <c r="M1282" s="13"/>
      <c r="N1282" s="13">
        <v>1</v>
      </c>
      <c r="O1282" s="13">
        <v>1300</v>
      </c>
      <c r="P1282" s="13">
        <v>620</v>
      </c>
      <c r="Q1282" s="13">
        <v>10</v>
      </c>
    </row>
    <row r="1283" spans="1:17" x14ac:dyDescent="0.35">
      <c r="A1283" s="11" t="s">
        <v>3896</v>
      </c>
      <c r="B1283" s="13">
        <v>1</v>
      </c>
      <c r="C1283" s="13">
        <v>10000</v>
      </c>
      <c r="D1283" s="13">
        <v>125</v>
      </c>
      <c r="E1283" s="13">
        <v>2</v>
      </c>
      <c r="F1283" s="13"/>
      <c r="G1283" s="13"/>
      <c r="H1283" s="13"/>
      <c r="I1283" s="13"/>
      <c r="J1283" s="13"/>
      <c r="K1283" s="13"/>
      <c r="L1283" s="13"/>
      <c r="M1283" s="13"/>
      <c r="N1283" s="13">
        <v>1</v>
      </c>
      <c r="O1283" s="13">
        <v>10000</v>
      </c>
      <c r="P1283" s="13">
        <v>125</v>
      </c>
      <c r="Q1283" s="13">
        <v>2</v>
      </c>
    </row>
    <row r="1284" spans="1:17" x14ac:dyDescent="0.35">
      <c r="A1284" s="12">
        <v>62.5</v>
      </c>
      <c r="B1284" s="13">
        <v>1</v>
      </c>
      <c r="C1284" s="13">
        <v>10000</v>
      </c>
      <c r="D1284" s="13">
        <v>125</v>
      </c>
      <c r="E1284" s="13">
        <v>2</v>
      </c>
      <c r="F1284" s="13"/>
      <c r="G1284" s="13"/>
      <c r="H1284" s="13"/>
      <c r="I1284" s="13"/>
      <c r="J1284" s="13"/>
      <c r="K1284" s="13"/>
      <c r="L1284" s="13"/>
      <c r="M1284" s="13"/>
      <c r="N1284" s="13">
        <v>1</v>
      </c>
      <c r="O1284" s="13">
        <v>10000</v>
      </c>
      <c r="P1284" s="13">
        <v>125</v>
      </c>
      <c r="Q1284" s="13">
        <v>2</v>
      </c>
    </row>
    <row r="1285" spans="1:17" x14ac:dyDescent="0.35">
      <c r="A1285" s="11" t="s">
        <v>3395</v>
      </c>
      <c r="B1285" s="13"/>
      <c r="C1285" s="13"/>
      <c r="D1285" s="13"/>
      <c r="E1285" s="13"/>
      <c r="F1285" s="13"/>
      <c r="G1285" s="13"/>
      <c r="H1285" s="13"/>
      <c r="I1285" s="13"/>
      <c r="J1285" s="13">
        <v>1</v>
      </c>
      <c r="K1285" s="13">
        <v>1500</v>
      </c>
      <c r="L1285" s="13">
        <v>1565</v>
      </c>
      <c r="M1285" s="13">
        <v>28</v>
      </c>
      <c r="N1285" s="13">
        <v>1</v>
      </c>
      <c r="O1285" s="13">
        <v>1500</v>
      </c>
      <c r="P1285" s="13">
        <v>1565</v>
      </c>
      <c r="Q1285" s="13">
        <v>28</v>
      </c>
    </row>
    <row r="1286" spans="1:17" x14ac:dyDescent="0.35">
      <c r="A1286" s="12">
        <v>55.89</v>
      </c>
      <c r="B1286" s="13"/>
      <c r="C1286" s="13"/>
      <c r="D1286" s="13"/>
      <c r="E1286" s="13"/>
      <c r="F1286" s="13"/>
      <c r="G1286" s="13"/>
      <c r="H1286" s="13"/>
      <c r="I1286" s="13"/>
      <c r="J1286" s="13">
        <v>1</v>
      </c>
      <c r="K1286" s="13">
        <v>1500</v>
      </c>
      <c r="L1286" s="13">
        <v>1565</v>
      </c>
      <c r="M1286" s="13">
        <v>28</v>
      </c>
      <c r="N1286" s="13">
        <v>1</v>
      </c>
      <c r="O1286" s="13">
        <v>1500</v>
      </c>
      <c r="P1286" s="13">
        <v>1565</v>
      </c>
      <c r="Q1286" s="13">
        <v>28</v>
      </c>
    </row>
    <row r="1287" spans="1:17" x14ac:dyDescent="0.35">
      <c r="A1287" s="11" t="s">
        <v>3686</v>
      </c>
      <c r="B1287" s="13"/>
      <c r="C1287" s="13"/>
      <c r="D1287" s="13"/>
      <c r="E1287" s="13"/>
      <c r="F1287" s="13"/>
      <c r="G1287" s="13"/>
      <c r="H1287" s="13"/>
      <c r="I1287" s="13"/>
      <c r="J1287" s="13">
        <v>1</v>
      </c>
      <c r="K1287" s="13">
        <v>3000</v>
      </c>
      <c r="L1287" s="13">
        <v>3550</v>
      </c>
      <c r="M1287" s="13">
        <v>62</v>
      </c>
      <c r="N1287" s="13">
        <v>1</v>
      </c>
      <c r="O1287" s="13">
        <v>3000</v>
      </c>
      <c r="P1287" s="13">
        <v>3550</v>
      </c>
      <c r="Q1287" s="13">
        <v>62</v>
      </c>
    </row>
    <row r="1288" spans="1:17" x14ac:dyDescent="0.35">
      <c r="A1288" s="12">
        <v>57.26</v>
      </c>
      <c r="B1288" s="13"/>
      <c r="C1288" s="13"/>
      <c r="D1288" s="13"/>
      <c r="E1288" s="13"/>
      <c r="F1288" s="13"/>
      <c r="G1288" s="13"/>
      <c r="H1288" s="13"/>
      <c r="I1288" s="13"/>
      <c r="J1288" s="13">
        <v>1</v>
      </c>
      <c r="K1288" s="13">
        <v>3000</v>
      </c>
      <c r="L1288" s="13">
        <v>3550</v>
      </c>
      <c r="M1288" s="13">
        <v>62</v>
      </c>
      <c r="N1288" s="13">
        <v>1</v>
      </c>
      <c r="O1288" s="13">
        <v>3000</v>
      </c>
      <c r="P1288" s="13">
        <v>3550</v>
      </c>
      <c r="Q1288" s="13">
        <v>62</v>
      </c>
    </row>
    <row r="1289" spans="1:17" x14ac:dyDescent="0.35">
      <c r="A1289" s="11" t="s">
        <v>2811</v>
      </c>
      <c r="B1289" s="13"/>
      <c r="C1289" s="13"/>
      <c r="D1289" s="13"/>
      <c r="E1289" s="13"/>
      <c r="F1289" s="13"/>
      <c r="G1289" s="13"/>
      <c r="H1289" s="13"/>
      <c r="I1289" s="13"/>
      <c r="J1289" s="13">
        <v>1</v>
      </c>
      <c r="K1289" s="13">
        <v>10000</v>
      </c>
      <c r="L1289" s="13">
        <v>10027</v>
      </c>
      <c r="M1289" s="13">
        <v>108</v>
      </c>
      <c r="N1289" s="13">
        <v>1</v>
      </c>
      <c r="O1289" s="13">
        <v>10000</v>
      </c>
      <c r="P1289" s="13">
        <v>10027</v>
      </c>
      <c r="Q1289" s="13">
        <v>108</v>
      </c>
    </row>
    <row r="1290" spans="1:17" x14ac:dyDescent="0.35">
      <c r="A1290" s="12">
        <v>92.84</v>
      </c>
      <c r="B1290" s="13"/>
      <c r="C1290" s="13"/>
      <c r="D1290" s="13"/>
      <c r="E1290" s="13"/>
      <c r="F1290" s="13"/>
      <c r="G1290" s="13"/>
      <c r="H1290" s="13"/>
      <c r="I1290" s="13"/>
      <c r="J1290" s="13">
        <v>1</v>
      </c>
      <c r="K1290" s="13">
        <v>10000</v>
      </c>
      <c r="L1290" s="13">
        <v>10027</v>
      </c>
      <c r="M1290" s="13">
        <v>108</v>
      </c>
      <c r="N1290" s="13">
        <v>1</v>
      </c>
      <c r="O1290" s="13">
        <v>10000</v>
      </c>
      <c r="P1290" s="13">
        <v>10027</v>
      </c>
      <c r="Q1290" s="13">
        <v>108</v>
      </c>
    </row>
    <row r="1291" spans="1:17" x14ac:dyDescent="0.35">
      <c r="A1291" s="11" t="s">
        <v>3442</v>
      </c>
      <c r="B1291" s="13"/>
      <c r="C1291" s="13"/>
      <c r="D1291" s="13"/>
      <c r="E1291" s="13"/>
      <c r="F1291" s="13"/>
      <c r="G1291" s="13"/>
      <c r="H1291" s="13"/>
      <c r="I1291" s="13"/>
      <c r="J1291" s="13">
        <v>1</v>
      </c>
      <c r="K1291" s="13">
        <v>1000</v>
      </c>
      <c r="L1291" s="13">
        <v>1855</v>
      </c>
      <c r="M1291" s="13">
        <v>45</v>
      </c>
      <c r="N1291" s="13">
        <v>1</v>
      </c>
      <c r="O1291" s="13">
        <v>1000</v>
      </c>
      <c r="P1291" s="13">
        <v>1855</v>
      </c>
      <c r="Q1291" s="13">
        <v>45</v>
      </c>
    </row>
    <row r="1292" spans="1:17" x14ac:dyDescent="0.35">
      <c r="A1292" s="12">
        <v>41.22</v>
      </c>
      <c r="B1292" s="13"/>
      <c r="C1292" s="13"/>
      <c r="D1292" s="13"/>
      <c r="E1292" s="13"/>
      <c r="F1292" s="13"/>
      <c r="G1292" s="13"/>
      <c r="H1292" s="13"/>
      <c r="I1292" s="13"/>
      <c r="J1292" s="13">
        <v>1</v>
      </c>
      <c r="K1292" s="13">
        <v>1000</v>
      </c>
      <c r="L1292" s="13">
        <v>1855</v>
      </c>
      <c r="M1292" s="13">
        <v>45</v>
      </c>
      <c r="N1292" s="13">
        <v>1</v>
      </c>
      <c r="O1292" s="13">
        <v>1000</v>
      </c>
      <c r="P1292" s="13">
        <v>1855</v>
      </c>
      <c r="Q1292" s="13">
        <v>45</v>
      </c>
    </row>
    <row r="1293" spans="1:17" x14ac:dyDescent="0.35">
      <c r="A1293" s="11" t="s">
        <v>3858</v>
      </c>
      <c r="B1293" s="13">
        <v>1</v>
      </c>
      <c r="C1293" s="13">
        <v>2000</v>
      </c>
      <c r="D1293" s="13">
        <v>100</v>
      </c>
      <c r="E1293" s="13">
        <v>1</v>
      </c>
      <c r="F1293" s="13"/>
      <c r="G1293" s="13"/>
      <c r="H1293" s="13"/>
      <c r="I1293" s="13"/>
      <c r="J1293" s="13"/>
      <c r="K1293" s="13"/>
      <c r="L1293" s="13"/>
      <c r="M1293" s="13"/>
      <c r="N1293" s="13">
        <v>1</v>
      </c>
      <c r="O1293" s="13">
        <v>2000</v>
      </c>
      <c r="P1293" s="13">
        <v>100</v>
      </c>
      <c r="Q1293" s="13">
        <v>1</v>
      </c>
    </row>
    <row r="1294" spans="1:17" x14ac:dyDescent="0.35">
      <c r="A1294" s="12">
        <v>100</v>
      </c>
      <c r="B1294" s="13">
        <v>1</v>
      </c>
      <c r="C1294" s="13">
        <v>2000</v>
      </c>
      <c r="D1294" s="13">
        <v>100</v>
      </c>
      <c r="E1294" s="13">
        <v>1</v>
      </c>
      <c r="F1294" s="13"/>
      <c r="G1294" s="13"/>
      <c r="H1294" s="13"/>
      <c r="I1294" s="13"/>
      <c r="J1294" s="13"/>
      <c r="K1294" s="13"/>
      <c r="L1294" s="13"/>
      <c r="M1294" s="13"/>
      <c r="N1294" s="13">
        <v>1</v>
      </c>
      <c r="O1294" s="13">
        <v>2000</v>
      </c>
      <c r="P1294" s="13">
        <v>100</v>
      </c>
      <c r="Q1294" s="13">
        <v>1</v>
      </c>
    </row>
    <row r="1295" spans="1:17" x14ac:dyDescent="0.35">
      <c r="A1295" s="11" t="s">
        <v>3656</v>
      </c>
      <c r="B1295" s="13"/>
      <c r="C1295" s="13"/>
      <c r="D1295" s="13"/>
      <c r="E1295" s="13"/>
      <c r="F1295" s="13"/>
      <c r="G1295" s="13"/>
      <c r="H1295" s="13"/>
      <c r="I1295" s="13"/>
      <c r="J1295" s="13">
        <v>1</v>
      </c>
      <c r="K1295" s="13">
        <v>3000</v>
      </c>
      <c r="L1295" s="13">
        <v>3061</v>
      </c>
      <c r="M1295" s="13">
        <v>13</v>
      </c>
      <c r="N1295" s="13">
        <v>1</v>
      </c>
      <c r="O1295" s="13">
        <v>3000</v>
      </c>
      <c r="P1295" s="13">
        <v>3061</v>
      </c>
      <c r="Q1295" s="13">
        <v>13</v>
      </c>
    </row>
    <row r="1296" spans="1:17" x14ac:dyDescent="0.35">
      <c r="A1296" s="12">
        <v>235.46</v>
      </c>
      <c r="B1296" s="13"/>
      <c r="C1296" s="13"/>
      <c r="D1296" s="13"/>
      <c r="E1296" s="13"/>
      <c r="F1296" s="13"/>
      <c r="G1296" s="13"/>
      <c r="H1296" s="13"/>
      <c r="I1296" s="13"/>
      <c r="J1296" s="13">
        <v>1</v>
      </c>
      <c r="K1296" s="13">
        <v>3000</v>
      </c>
      <c r="L1296" s="13">
        <v>3061</v>
      </c>
      <c r="M1296" s="13">
        <v>13</v>
      </c>
      <c r="N1296" s="13">
        <v>1</v>
      </c>
      <c r="O1296" s="13">
        <v>3000</v>
      </c>
      <c r="P1296" s="13">
        <v>3061</v>
      </c>
      <c r="Q1296" s="13">
        <v>13</v>
      </c>
    </row>
    <row r="1297" spans="1:17" x14ac:dyDescent="0.35">
      <c r="A1297" s="11" t="s">
        <v>3581</v>
      </c>
      <c r="B1297" s="13"/>
      <c r="C1297" s="13"/>
      <c r="D1297" s="13"/>
      <c r="E1297" s="13"/>
      <c r="F1297" s="13"/>
      <c r="G1297" s="13"/>
      <c r="H1297" s="13"/>
      <c r="I1297" s="13"/>
      <c r="J1297" s="13">
        <v>1</v>
      </c>
      <c r="K1297" s="13">
        <v>1000</v>
      </c>
      <c r="L1297" s="13">
        <v>2870</v>
      </c>
      <c r="M1297" s="13">
        <v>49</v>
      </c>
      <c r="N1297" s="13">
        <v>1</v>
      </c>
      <c r="O1297" s="13">
        <v>1000</v>
      </c>
      <c r="P1297" s="13">
        <v>2870</v>
      </c>
      <c r="Q1297" s="13">
        <v>49</v>
      </c>
    </row>
    <row r="1298" spans="1:17" x14ac:dyDescent="0.35">
      <c r="A1298" s="12">
        <v>58.57</v>
      </c>
      <c r="B1298" s="13"/>
      <c r="C1298" s="13"/>
      <c r="D1298" s="13"/>
      <c r="E1298" s="13"/>
      <c r="F1298" s="13"/>
      <c r="G1298" s="13"/>
      <c r="H1298" s="13"/>
      <c r="I1298" s="13"/>
      <c r="J1298" s="13">
        <v>1</v>
      </c>
      <c r="K1298" s="13">
        <v>1000</v>
      </c>
      <c r="L1298" s="13">
        <v>2870</v>
      </c>
      <c r="M1298" s="13">
        <v>49</v>
      </c>
      <c r="N1298" s="13">
        <v>1</v>
      </c>
      <c r="O1298" s="13">
        <v>1000</v>
      </c>
      <c r="P1298" s="13">
        <v>2870</v>
      </c>
      <c r="Q1298" s="13">
        <v>49</v>
      </c>
    </row>
    <row r="1299" spans="1:17" x14ac:dyDescent="0.35">
      <c r="A1299" s="11" t="s">
        <v>3700</v>
      </c>
      <c r="B1299" s="13"/>
      <c r="C1299" s="13"/>
      <c r="D1299" s="13"/>
      <c r="E1299" s="13"/>
      <c r="F1299" s="13"/>
      <c r="G1299" s="13"/>
      <c r="H1299" s="13"/>
      <c r="I1299" s="13"/>
      <c r="J1299" s="13">
        <v>1</v>
      </c>
      <c r="K1299" s="13">
        <v>1050</v>
      </c>
      <c r="L1299" s="13">
        <v>1296</v>
      </c>
      <c r="M1299" s="13">
        <v>30</v>
      </c>
      <c r="N1299" s="13">
        <v>1</v>
      </c>
      <c r="O1299" s="13">
        <v>1050</v>
      </c>
      <c r="P1299" s="13">
        <v>1296</v>
      </c>
      <c r="Q1299" s="13">
        <v>30</v>
      </c>
    </row>
    <row r="1300" spans="1:17" x14ac:dyDescent="0.35">
      <c r="A1300" s="12">
        <v>43.2</v>
      </c>
      <c r="B1300" s="13"/>
      <c r="C1300" s="13"/>
      <c r="D1300" s="13"/>
      <c r="E1300" s="13"/>
      <c r="F1300" s="13"/>
      <c r="G1300" s="13"/>
      <c r="H1300" s="13"/>
      <c r="I1300" s="13"/>
      <c r="J1300" s="13">
        <v>1</v>
      </c>
      <c r="K1300" s="13">
        <v>1050</v>
      </c>
      <c r="L1300" s="13">
        <v>1296</v>
      </c>
      <c r="M1300" s="13">
        <v>30</v>
      </c>
      <c r="N1300" s="13">
        <v>1</v>
      </c>
      <c r="O1300" s="13">
        <v>1050</v>
      </c>
      <c r="P1300" s="13">
        <v>1296</v>
      </c>
      <c r="Q1300" s="13">
        <v>30</v>
      </c>
    </row>
    <row r="1301" spans="1:17" x14ac:dyDescent="0.35">
      <c r="A1301" s="11" t="s">
        <v>3475</v>
      </c>
      <c r="B1301" s="13"/>
      <c r="C1301" s="13"/>
      <c r="D1301" s="13"/>
      <c r="E1301" s="13"/>
      <c r="F1301" s="13"/>
      <c r="G1301" s="13"/>
      <c r="H1301" s="13"/>
      <c r="I1301" s="13"/>
      <c r="J1301" s="13">
        <v>1</v>
      </c>
      <c r="K1301" s="13">
        <v>300</v>
      </c>
      <c r="L1301" s="13">
        <v>312</v>
      </c>
      <c r="M1301" s="13">
        <v>6</v>
      </c>
      <c r="N1301" s="13">
        <v>1</v>
      </c>
      <c r="O1301" s="13">
        <v>300</v>
      </c>
      <c r="P1301" s="13">
        <v>312</v>
      </c>
      <c r="Q1301" s="13">
        <v>6</v>
      </c>
    </row>
    <row r="1302" spans="1:17" x14ac:dyDescent="0.35">
      <c r="A1302" s="12">
        <v>52</v>
      </c>
      <c r="B1302" s="13"/>
      <c r="C1302" s="13"/>
      <c r="D1302" s="13"/>
      <c r="E1302" s="13"/>
      <c r="F1302" s="13"/>
      <c r="G1302" s="13"/>
      <c r="H1302" s="13"/>
      <c r="I1302" s="13"/>
      <c r="J1302" s="13">
        <v>1</v>
      </c>
      <c r="K1302" s="13">
        <v>300</v>
      </c>
      <c r="L1302" s="13">
        <v>312</v>
      </c>
      <c r="M1302" s="13">
        <v>6</v>
      </c>
      <c r="N1302" s="13">
        <v>1</v>
      </c>
      <c r="O1302" s="13">
        <v>300</v>
      </c>
      <c r="P1302" s="13">
        <v>312</v>
      </c>
      <c r="Q1302" s="13">
        <v>6</v>
      </c>
    </row>
    <row r="1303" spans="1:17" x14ac:dyDescent="0.35">
      <c r="A1303" s="11" t="s">
        <v>4107</v>
      </c>
      <c r="B1303" s="13">
        <v>1</v>
      </c>
      <c r="C1303" s="13">
        <v>3000</v>
      </c>
      <c r="D1303" s="13">
        <v>94</v>
      </c>
      <c r="E1303" s="13">
        <v>6</v>
      </c>
      <c r="F1303" s="13"/>
      <c r="G1303" s="13"/>
      <c r="H1303" s="13"/>
      <c r="I1303" s="13"/>
      <c r="J1303" s="13"/>
      <c r="K1303" s="13"/>
      <c r="L1303" s="13"/>
      <c r="M1303" s="13"/>
      <c r="N1303" s="13">
        <v>1</v>
      </c>
      <c r="O1303" s="13">
        <v>3000</v>
      </c>
      <c r="P1303" s="13">
        <v>94</v>
      </c>
      <c r="Q1303" s="13">
        <v>6</v>
      </c>
    </row>
    <row r="1304" spans="1:17" x14ac:dyDescent="0.35">
      <c r="A1304" s="12">
        <v>15.67</v>
      </c>
      <c r="B1304" s="13">
        <v>1</v>
      </c>
      <c r="C1304" s="13">
        <v>3000</v>
      </c>
      <c r="D1304" s="13">
        <v>94</v>
      </c>
      <c r="E1304" s="13">
        <v>6</v>
      </c>
      <c r="F1304" s="13"/>
      <c r="G1304" s="13"/>
      <c r="H1304" s="13"/>
      <c r="I1304" s="13"/>
      <c r="J1304" s="13"/>
      <c r="K1304" s="13"/>
      <c r="L1304" s="13"/>
      <c r="M1304" s="13"/>
      <c r="N1304" s="13">
        <v>1</v>
      </c>
      <c r="O1304" s="13">
        <v>3000</v>
      </c>
      <c r="P1304" s="13">
        <v>94</v>
      </c>
      <c r="Q1304" s="13">
        <v>6</v>
      </c>
    </row>
    <row r="1305" spans="1:17" x14ac:dyDescent="0.35">
      <c r="A1305" s="11" t="s">
        <v>3315</v>
      </c>
      <c r="B1305" s="13"/>
      <c r="C1305" s="13"/>
      <c r="D1305" s="13"/>
      <c r="E1305" s="13"/>
      <c r="F1305" s="13"/>
      <c r="G1305" s="13"/>
      <c r="H1305" s="13"/>
      <c r="I1305" s="13"/>
      <c r="J1305" s="13">
        <v>1</v>
      </c>
      <c r="K1305" s="13">
        <v>4000</v>
      </c>
      <c r="L1305" s="13">
        <v>4400</v>
      </c>
      <c r="M1305" s="13">
        <v>89</v>
      </c>
      <c r="N1305" s="13">
        <v>1</v>
      </c>
      <c r="O1305" s="13">
        <v>4000</v>
      </c>
      <c r="P1305" s="13">
        <v>4400</v>
      </c>
      <c r="Q1305" s="13">
        <v>89</v>
      </c>
    </row>
    <row r="1306" spans="1:17" x14ac:dyDescent="0.35">
      <c r="A1306" s="12">
        <v>49.44</v>
      </c>
      <c r="B1306" s="13"/>
      <c r="C1306" s="13"/>
      <c r="D1306" s="13"/>
      <c r="E1306" s="13"/>
      <c r="F1306" s="13"/>
      <c r="G1306" s="13"/>
      <c r="H1306" s="13"/>
      <c r="I1306" s="13"/>
      <c r="J1306" s="13">
        <v>1</v>
      </c>
      <c r="K1306" s="13">
        <v>4000</v>
      </c>
      <c r="L1306" s="13">
        <v>4400</v>
      </c>
      <c r="M1306" s="13">
        <v>89</v>
      </c>
      <c r="N1306" s="13">
        <v>1</v>
      </c>
      <c r="O1306" s="13">
        <v>4000</v>
      </c>
      <c r="P1306" s="13">
        <v>4400</v>
      </c>
      <c r="Q1306" s="13">
        <v>89</v>
      </c>
    </row>
    <row r="1307" spans="1:17" x14ac:dyDescent="0.35">
      <c r="A1307" s="11" t="s">
        <v>3601</v>
      </c>
      <c r="B1307" s="13"/>
      <c r="C1307" s="13"/>
      <c r="D1307" s="13"/>
      <c r="E1307" s="13"/>
      <c r="F1307" s="13"/>
      <c r="G1307" s="13"/>
      <c r="H1307" s="13"/>
      <c r="I1307" s="13"/>
      <c r="J1307" s="13">
        <v>1</v>
      </c>
      <c r="K1307" s="13">
        <v>4000</v>
      </c>
      <c r="L1307" s="13">
        <v>4002</v>
      </c>
      <c r="M1307" s="13">
        <v>49</v>
      </c>
      <c r="N1307" s="13">
        <v>1</v>
      </c>
      <c r="O1307" s="13">
        <v>4000</v>
      </c>
      <c r="P1307" s="13">
        <v>4002</v>
      </c>
      <c r="Q1307" s="13">
        <v>49</v>
      </c>
    </row>
    <row r="1308" spans="1:17" x14ac:dyDescent="0.35">
      <c r="A1308" s="12">
        <v>81.67</v>
      </c>
      <c r="B1308" s="13"/>
      <c r="C1308" s="13"/>
      <c r="D1308" s="13"/>
      <c r="E1308" s="13"/>
      <c r="F1308" s="13"/>
      <c r="G1308" s="13"/>
      <c r="H1308" s="13"/>
      <c r="I1308" s="13"/>
      <c r="J1308" s="13">
        <v>1</v>
      </c>
      <c r="K1308" s="13">
        <v>4000</v>
      </c>
      <c r="L1308" s="13">
        <v>4002</v>
      </c>
      <c r="M1308" s="13">
        <v>49</v>
      </c>
      <c r="N1308" s="13">
        <v>1</v>
      </c>
      <c r="O1308" s="13">
        <v>4000</v>
      </c>
      <c r="P1308" s="13">
        <v>4002</v>
      </c>
      <c r="Q1308" s="13">
        <v>49</v>
      </c>
    </row>
    <row r="1309" spans="1:17" x14ac:dyDescent="0.35">
      <c r="A1309" s="11" t="s">
        <v>3370</v>
      </c>
      <c r="B1309" s="13"/>
      <c r="C1309" s="13"/>
      <c r="D1309" s="13"/>
      <c r="E1309" s="13"/>
      <c r="F1309" s="13"/>
      <c r="G1309" s="13"/>
      <c r="H1309" s="13"/>
      <c r="I1309" s="13"/>
      <c r="J1309" s="13">
        <v>1</v>
      </c>
      <c r="K1309" s="13">
        <v>200</v>
      </c>
      <c r="L1309" s="13">
        <v>277</v>
      </c>
      <c r="M1309" s="13">
        <v>9</v>
      </c>
      <c r="N1309" s="13">
        <v>1</v>
      </c>
      <c r="O1309" s="13">
        <v>200</v>
      </c>
      <c r="P1309" s="13">
        <v>277</v>
      </c>
      <c r="Q1309" s="13">
        <v>9</v>
      </c>
    </row>
    <row r="1310" spans="1:17" x14ac:dyDescent="0.35">
      <c r="A1310" s="12">
        <v>30.78</v>
      </c>
      <c r="B1310" s="13"/>
      <c r="C1310" s="13"/>
      <c r="D1310" s="13"/>
      <c r="E1310" s="13"/>
      <c r="F1310" s="13"/>
      <c r="G1310" s="13"/>
      <c r="H1310" s="13"/>
      <c r="I1310" s="13"/>
      <c r="J1310" s="13">
        <v>1</v>
      </c>
      <c r="K1310" s="13">
        <v>200</v>
      </c>
      <c r="L1310" s="13">
        <v>277</v>
      </c>
      <c r="M1310" s="13">
        <v>9</v>
      </c>
      <c r="N1310" s="13">
        <v>1</v>
      </c>
      <c r="O1310" s="13">
        <v>200</v>
      </c>
      <c r="P1310" s="13">
        <v>277</v>
      </c>
      <c r="Q1310" s="13">
        <v>9</v>
      </c>
    </row>
    <row r="1311" spans="1:17" x14ac:dyDescent="0.35">
      <c r="A1311" s="11" t="s">
        <v>2893</v>
      </c>
      <c r="B1311" s="13">
        <v>1</v>
      </c>
      <c r="C1311" s="13">
        <v>5000</v>
      </c>
      <c r="D1311" s="13">
        <v>25</v>
      </c>
      <c r="E1311" s="13">
        <v>2</v>
      </c>
      <c r="F1311" s="13"/>
      <c r="G1311" s="13"/>
      <c r="H1311" s="13"/>
      <c r="I1311" s="13"/>
      <c r="J1311" s="13"/>
      <c r="K1311" s="13"/>
      <c r="L1311" s="13"/>
      <c r="M1311" s="13"/>
      <c r="N1311" s="13">
        <v>1</v>
      </c>
      <c r="O1311" s="13">
        <v>5000</v>
      </c>
      <c r="P1311" s="13">
        <v>25</v>
      </c>
      <c r="Q1311" s="13">
        <v>2</v>
      </c>
    </row>
    <row r="1312" spans="1:17" x14ac:dyDescent="0.35">
      <c r="A1312" s="12">
        <v>12.5</v>
      </c>
      <c r="B1312" s="13">
        <v>1</v>
      </c>
      <c r="C1312" s="13">
        <v>5000</v>
      </c>
      <c r="D1312" s="13">
        <v>25</v>
      </c>
      <c r="E1312" s="13">
        <v>2</v>
      </c>
      <c r="F1312" s="13"/>
      <c r="G1312" s="13"/>
      <c r="H1312" s="13"/>
      <c r="I1312" s="13"/>
      <c r="J1312" s="13"/>
      <c r="K1312" s="13"/>
      <c r="L1312" s="13"/>
      <c r="M1312" s="13"/>
      <c r="N1312" s="13">
        <v>1</v>
      </c>
      <c r="O1312" s="13">
        <v>5000</v>
      </c>
      <c r="P1312" s="13">
        <v>25</v>
      </c>
      <c r="Q1312" s="13">
        <v>2</v>
      </c>
    </row>
    <row r="1313" spans="1:17" x14ac:dyDescent="0.35">
      <c r="A1313" s="11" t="s">
        <v>3140</v>
      </c>
      <c r="B1313" s="13"/>
      <c r="C1313" s="13"/>
      <c r="D1313" s="13"/>
      <c r="E1313" s="13"/>
      <c r="F1313" s="13">
        <v>1</v>
      </c>
      <c r="G1313" s="13">
        <v>10000</v>
      </c>
      <c r="H1313" s="13">
        <v>96</v>
      </c>
      <c r="I1313" s="13">
        <v>4</v>
      </c>
      <c r="J1313" s="13"/>
      <c r="K1313" s="13"/>
      <c r="L1313" s="13"/>
      <c r="M1313" s="13"/>
      <c r="N1313" s="13">
        <v>1</v>
      </c>
      <c r="O1313" s="13">
        <v>10000</v>
      </c>
      <c r="P1313" s="13">
        <v>96</v>
      </c>
      <c r="Q1313" s="13">
        <v>4</v>
      </c>
    </row>
    <row r="1314" spans="1:17" x14ac:dyDescent="0.35">
      <c r="A1314" s="12">
        <v>24</v>
      </c>
      <c r="B1314" s="13"/>
      <c r="C1314" s="13"/>
      <c r="D1314" s="13"/>
      <c r="E1314" s="13"/>
      <c r="F1314" s="13">
        <v>1</v>
      </c>
      <c r="G1314" s="13">
        <v>10000</v>
      </c>
      <c r="H1314" s="13">
        <v>96</v>
      </c>
      <c r="I1314" s="13">
        <v>4</v>
      </c>
      <c r="J1314" s="13"/>
      <c r="K1314" s="13"/>
      <c r="L1314" s="13"/>
      <c r="M1314" s="13"/>
      <c r="N1314" s="13">
        <v>1</v>
      </c>
      <c r="O1314" s="13">
        <v>10000</v>
      </c>
      <c r="P1314" s="13">
        <v>96</v>
      </c>
      <c r="Q1314" s="13">
        <v>4</v>
      </c>
    </row>
    <row r="1315" spans="1:17" x14ac:dyDescent="0.35">
      <c r="A1315" s="11" t="s">
        <v>3234</v>
      </c>
      <c r="B1315" s="13"/>
      <c r="C1315" s="13"/>
      <c r="D1315" s="13"/>
      <c r="E1315" s="13"/>
      <c r="F1315" s="13"/>
      <c r="G1315" s="13"/>
      <c r="H1315" s="13"/>
      <c r="I1315" s="13"/>
      <c r="J1315" s="13">
        <v>1</v>
      </c>
      <c r="K1315" s="13">
        <v>4000</v>
      </c>
      <c r="L1315" s="13">
        <v>4015.71</v>
      </c>
      <c r="M1315" s="13">
        <v>115</v>
      </c>
      <c r="N1315" s="13">
        <v>1</v>
      </c>
      <c r="O1315" s="13">
        <v>4000</v>
      </c>
      <c r="P1315" s="13">
        <v>4015.71</v>
      </c>
      <c r="Q1315" s="13">
        <v>115</v>
      </c>
    </row>
    <row r="1316" spans="1:17" x14ac:dyDescent="0.35">
      <c r="A1316" s="12">
        <v>34.92</v>
      </c>
      <c r="B1316" s="13"/>
      <c r="C1316" s="13"/>
      <c r="D1316" s="13"/>
      <c r="E1316" s="13"/>
      <c r="F1316" s="13"/>
      <c r="G1316" s="13"/>
      <c r="H1316" s="13"/>
      <c r="I1316" s="13"/>
      <c r="J1316" s="13">
        <v>1</v>
      </c>
      <c r="K1316" s="13">
        <v>4000</v>
      </c>
      <c r="L1316" s="13">
        <v>4015.71</v>
      </c>
      <c r="M1316" s="13">
        <v>115</v>
      </c>
      <c r="N1316" s="13">
        <v>1</v>
      </c>
      <c r="O1316" s="13">
        <v>4000</v>
      </c>
      <c r="P1316" s="13">
        <v>4015.71</v>
      </c>
      <c r="Q1316" s="13">
        <v>115</v>
      </c>
    </row>
    <row r="1317" spans="1:17" x14ac:dyDescent="0.35">
      <c r="A1317" s="11" t="s">
        <v>3495</v>
      </c>
      <c r="B1317" s="13"/>
      <c r="C1317" s="13"/>
      <c r="D1317" s="13"/>
      <c r="E1317" s="13"/>
      <c r="F1317" s="13"/>
      <c r="G1317" s="13"/>
      <c r="H1317" s="13"/>
      <c r="I1317" s="13"/>
      <c r="J1317" s="13">
        <v>1</v>
      </c>
      <c r="K1317" s="13">
        <v>3000</v>
      </c>
      <c r="L1317" s="13">
        <v>3732</v>
      </c>
      <c r="M1317" s="13">
        <v>78</v>
      </c>
      <c r="N1317" s="13">
        <v>1</v>
      </c>
      <c r="O1317" s="13">
        <v>3000</v>
      </c>
      <c r="P1317" s="13">
        <v>3732</v>
      </c>
      <c r="Q1317" s="13">
        <v>78</v>
      </c>
    </row>
    <row r="1318" spans="1:17" x14ac:dyDescent="0.35">
      <c r="A1318" s="12">
        <v>47.85</v>
      </c>
      <c r="B1318" s="13"/>
      <c r="C1318" s="13"/>
      <c r="D1318" s="13"/>
      <c r="E1318" s="13"/>
      <c r="F1318" s="13"/>
      <c r="G1318" s="13"/>
      <c r="H1318" s="13"/>
      <c r="I1318" s="13"/>
      <c r="J1318" s="13">
        <v>1</v>
      </c>
      <c r="K1318" s="13">
        <v>3000</v>
      </c>
      <c r="L1318" s="13">
        <v>3732</v>
      </c>
      <c r="M1318" s="13">
        <v>78</v>
      </c>
      <c r="N1318" s="13">
        <v>1</v>
      </c>
      <c r="O1318" s="13">
        <v>3000</v>
      </c>
      <c r="P1318" s="13">
        <v>3732</v>
      </c>
      <c r="Q1318" s="13">
        <v>78</v>
      </c>
    </row>
    <row r="1319" spans="1:17" x14ac:dyDescent="0.35">
      <c r="A1319" s="11" t="s">
        <v>3826</v>
      </c>
      <c r="B1319" s="13"/>
      <c r="C1319" s="13"/>
      <c r="D1319" s="13"/>
      <c r="E1319" s="13"/>
      <c r="F1319" s="13"/>
      <c r="G1319" s="13"/>
      <c r="H1319" s="13"/>
      <c r="I1319" s="13"/>
      <c r="J1319" s="13">
        <v>1</v>
      </c>
      <c r="K1319" s="13">
        <v>500</v>
      </c>
      <c r="L1319" s="13">
        <v>501</v>
      </c>
      <c r="M1319" s="13">
        <v>8</v>
      </c>
      <c r="N1319" s="13">
        <v>1</v>
      </c>
      <c r="O1319" s="13">
        <v>500</v>
      </c>
      <c r="P1319" s="13">
        <v>501</v>
      </c>
      <c r="Q1319" s="13">
        <v>8</v>
      </c>
    </row>
    <row r="1320" spans="1:17" x14ac:dyDescent="0.35">
      <c r="A1320" s="12">
        <v>62.63</v>
      </c>
      <c r="B1320" s="13"/>
      <c r="C1320" s="13"/>
      <c r="D1320" s="13"/>
      <c r="E1320" s="13"/>
      <c r="F1320" s="13"/>
      <c r="G1320" s="13"/>
      <c r="H1320" s="13"/>
      <c r="I1320" s="13"/>
      <c r="J1320" s="13">
        <v>1</v>
      </c>
      <c r="K1320" s="13">
        <v>500</v>
      </c>
      <c r="L1320" s="13">
        <v>501</v>
      </c>
      <c r="M1320" s="13">
        <v>8</v>
      </c>
      <c r="N1320" s="13">
        <v>1</v>
      </c>
      <c r="O1320" s="13">
        <v>500</v>
      </c>
      <c r="P1320" s="13">
        <v>501</v>
      </c>
      <c r="Q1320" s="13">
        <v>8</v>
      </c>
    </row>
    <row r="1321" spans="1:17" x14ac:dyDescent="0.35">
      <c r="A1321" s="11" t="s">
        <v>3312</v>
      </c>
      <c r="B1321" s="13"/>
      <c r="C1321" s="13"/>
      <c r="D1321" s="13"/>
      <c r="E1321" s="13"/>
      <c r="F1321" s="13"/>
      <c r="G1321" s="13"/>
      <c r="H1321" s="13"/>
      <c r="I1321" s="13"/>
      <c r="J1321" s="13">
        <v>1</v>
      </c>
      <c r="K1321" s="13">
        <v>2500</v>
      </c>
      <c r="L1321" s="13">
        <v>2501</v>
      </c>
      <c r="M1321" s="13">
        <v>41</v>
      </c>
      <c r="N1321" s="13">
        <v>1</v>
      </c>
      <c r="O1321" s="13">
        <v>2500</v>
      </c>
      <c r="P1321" s="13">
        <v>2501</v>
      </c>
      <c r="Q1321" s="13">
        <v>41</v>
      </c>
    </row>
    <row r="1322" spans="1:17" x14ac:dyDescent="0.35">
      <c r="A1322" s="12">
        <v>61</v>
      </c>
      <c r="B1322" s="13"/>
      <c r="C1322" s="13"/>
      <c r="D1322" s="13"/>
      <c r="E1322" s="13"/>
      <c r="F1322" s="13"/>
      <c r="G1322" s="13"/>
      <c r="H1322" s="13"/>
      <c r="I1322" s="13"/>
      <c r="J1322" s="13">
        <v>1</v>
      </c>
      <c r="K1322" s="13">
        <v>2500</v>
      </c>
      <c r="L1322" s="13">
        <v>2501</v>
      </c>
      <c r="M1322" s="13">
        <v>41</v>
      </c>
      <c r="N1322" s="13">
        <v>1</v>
      </c>
      <c r="O1322" s="13">
        <v>2500</v>
      </c>
      <c r="P1322" s="13">
        <v>2501</v>
      </c>
      <c r="Q1322" s="13">
        <v>41</v>
      </c>
    </row>
    <row r="1323" spans="1:17" x14ac:dyDescent="0.35">
      <c r="A1323" s="11" t="s">
        <v>3137</v>
      </c>
      <c r="B1323" s="13"/>
      <c r="C1323" s="13"/>
      <c r="D1323" s="13"/>
      <c r="E1323" s="13"/>
      <c r="F1323" s="13">
        <v>1</v>
      </c>
      <c r="G1323" s="13">
        <v>1500</v>
      </c>
      <c r="H1323" s="13">
        <v>50</v>
      </c>
      <c r="I1323" s="13">
        <v>1</v>
      </c>
      <c r="J1323" s="13"/>
      <c r="K1323" s="13"/>
      <c r="L1323" s="13"/>
      <c r="M1323" s="13"/>
      <c r="N1323" s="13">
        <v>1</v>
      </c>
      <c r="O1323" s="13">
        <v>1500</v>
      </c>
      <c r="P1323" s="13">
        <v>50</v>
      </c>
      <c r="Q1323" s="13">
        <v>1</v>
      </c>
    </row>
    <row r="1324" spans="1:17" x14ac:dyDescent="0.35">
      <c r="A1324" s="12">
        <v>50</v>
      </c>
      <c r="B1324" s="13"/>
      <c r="C1324" s="13"/>
      <c r="D1324" s="13"/>
      <c r="E1324" s="13"/>
      <c r="F1324" s="13">
        <v>1</v>
      </c>
      <c r="G1324" s="13">
        <v>1500</v>
      </c>
      <c r="H1324" s="13">
        <v>50</v>
      </c>
      <c r="I1324" s="13">
        <v>1</v>
      </c>
      <c r="J1324" s="13"/>
      <c r="K1324" s="13"/>
      <c r="L1324" s="13"/>
      <c r="M1324" s="13"/>
      <c r="N1324" s="13">
        <v>1</v>
      </c>
      <c r="O1324" s="13">
        <v>1500</v>
      </c>
      <c r="P1324" s="13">
        <v>50</v>
      </c>
      <c r="Q1324" s="13">
        <v>1</v>
      </c>
    </row>
    <row r="1325" spans="1:17" x14ac:dyDescent="0.35">
      <c r="A1325" s="11" t="s">
        <v>3301</v>
      </c>
      <c r="B1325" s="13"/>
      <c r="C1325" s="13"/>
      <c r="D1325" s="13"/>
      <c r="E1325" s="13"/>
      <c r="F1325" s="13"/>
      <c r="G1325" s="13"/>
      <c r="H1325" s="13"/>
      <c r="I1325" s="13"/>
      <c r="J1325" s="13">
        <v>1</v>
      </c>
      <c r="K1325" s="13">
        <v>3000</v>
      </c>
      <c r="L1325" s="13">
        <v>4004</v>
      </c>
      <c r="M1325" s="13">
        <v>70</v>
      </c>
      <c r="N1325" s="13">
        <v>1</v>
      </c>
      <c r="O1325" s="13">
        <v>3000</v>
      </c>
      <c r="P1325" s="13">
        <v>4004</v>
      </c>
      <c r="Q1325" s="13">
        <v>70</v>
      </c>
    </row>
    <row r="1326" spans="1:17" x14ac:dyDescent="0.35">
      <c r="A1326" s="12">
        <v>57.2</v>
      </c>
      <c r="B1326" s="13"/>
      <c r="C1326" s="13"/>
      <c r="D1326" s="13"/>
      <c r="E1326" s="13"/>
      <c r="F1326" s="13"/>
      <c r="G1326" s="13"/>
      <c r="H1326" s="13"/>
      <c r="I1326" s="13"/>
      <c r="J1326" s="13">
        <v>1</v>
      </c>
      <c r="K1326" s="13">
        <v>3000</v>
      </c>
      <c r="L1326" s="13">
        <v>4004</v>
      </c>
      <c r="M1326" s="13">
        <v>70</v>
      </c>
      <c r="N1326" s="13">
        <v>1</v>
      </c>
      <c r="O1326" s="13">
        <v>3000</v>
      </c>
      <c r="P1326" s="13">
        <v>4004</v>
      </c>
      <c r="Q1326" s="13">
        <v>70</v>
      </c>
    </row>
    <row r="1327" spans="1:17" x14ac:dyDescent="0.35">
      <c r="A1327" s="11" t="s">
        <v>2875</v>
      </c>
      <c r="B1327" s="13">
        <v>1</v>
      </c>
      <c r="C1327" s="13">
        <v>20000</v>
      </c>
      <c r="D1327" s="13">
        <v>7</v>
      </c>
      <c r="E1327" s="13">
        <v>3</v>
      </c>
      <c r="F1327" s="13"/>
      <c r="G1327" s="13"/>
      <c r="H1327" s="13"/>
      <c r="I1327" s="13"/>
      <c r="J1327" s="13"/>
      <c r="K1327" s="13"/>
      <c r="L1327" s="13"/>
      <c r="M1327" s="13"/>
      <c r="N1327" s="13">
        <v>1</v>
      </c>
      <c r="O1327" s="13">
        <v>20000</v>
      </c>
      <c r="P1327" s="13">
        <v>7</v>
      </c>
      <c r="Q1327" s="13">
        <v>3</v>
      </c>
    </row>
    <row r="1328" spans="1:17" x14ac:dyDescent="0.35">
      <c r="A1328" s="12">
        <v>2.33</v>
      </c>
      <c r="B1328" s="13">
        <v>1</v>
      </c>
      <c r="C1328" s="13">
        <v>20000</v>
      </c>
      <c r="D1328" s="13">
        <v>7</v>
      </c>
      <c r="E1328" s="13">
        <v>3</v>
      </c>
      <c r="F1328" s="13"/>
      <c r="G1328" s="13"/>
      <c r="H1328" s="13"/>
      <c r="I1328" s="13"/>
      <c r="J1328" s="13"/>
      <c r="K1328" s="13"/>
      <c r="L1328" s="13"/>
      <c r="M1328" s="13"/>
      <c r="N1328" s="13">
        <v>1</v>
      </c>
      <c r="O1328" s="13">
        <v>20000</v>
      </c>
      <c r="P1328" s="13">
        <v>7</v>
      </c>
      <c r="Q1328" s="13">
        <v>3</v>
      </c>
    </row>
    <row r="1329" spans="1:17" x14ac:dyDescent="0.35">
      <c r="A1329" s="11" t="s">
        <v>3849</v>
      </c>
      <c r="B1329" s="13">
        <v>1</v>
      </c>
      <c r="C1329" s="13">
        <v>10000</v>
      </c>
      <c r="D1329" s="13">
        <v>20</v>
      </c>
      <c r="E1329" s="13">
        <v>2</v>
      </c>
      <c r="F1329" s="13"/>
      <c r="G1329" s="13"/>
      <c r="H1329" s="13"/>
      <c r="I1329" s="13"/>
      <c r="J1329" s="13"/>
      <c r="K1329" s="13"/>
      <c r="L1329" s="13"/>
      <c r="M1329" s="13"/>
      <c r="N1329" s="13">
        <v>1</v>
      </c>
      <c r="O1329" s="13">
        <v>10000</v>
      </c>
      <c r="P1329" s="13">
        <v>20</v>
      </c>
      <c r="Q1329" s="13">
        <v>2</v>
      </c>
    </row>
    <row r="1330" spans="1:17" x14ac:dyDescent="0.35">
      <c r="A1330" s="12">
        <v>10</v>
      </c>
      <c r="B1330" s="13">
        <v>1</v>
      </c>
      <c r="C1330" s="13">
        <v>10000</v>
      </c>
      <c r="D1330" s="13">
        <v>20</v>
      </c>
      <c r="E1330" s="13">
        <v>2</v>
      </c>
      <c r="F1330" s="13"/>
      <c r="G1330" s="13"/>
      <c r="H1330" s="13"/>
      <c r="I1330" s="13"/>
      <c r="J1330" s="13"/>
      <c r="K1330" s="13"/>
      <c r="L1330" s="13"/>
      <c r="M1330" s="13"/>
      <c r="N1330" s="13">
        <v>1</v>
      </c>
      <c r="O1330" s="13">
        <v>10000</v>
      </c>
      <c r="P1330" s="13">
        <v>20</v>
      </c>
      <c r="Q1330" s="13">
        <v>2</v>
      </c>
    </row>
    <row r="1331" spans="1:17" x14ac:dyDescent="0.35">
      <c r="A1331" s="11" t="s">
        <v>3507</v>
      </c>
      <c r="B1331" s="13"/>
      <c r="C1331" s="13"/>
      <c r="D1331" s="13"/>
      <c r="E1331" s="13"/>
      <c r="F1331" s="13"/>
      <c r="G1331" s="13"/>
      <c r="H1331" s="13"/>
      <c r="I1331" s="13"/>
      <c r="J1331" s="13">
        <v>1</v>
      </c>
      <c r="K1331" s="13">
        <v>100</v>
      </c>
      <c r="L1331" s="13">
        <v>180</v>
      </c>
      <c r="M1331" s="13">
        <v>15</v>
      </c>
      <c r="N1331" s="13">
        <v>1</v>
      </c>
      <c r="O1331" s="13">
        <v>100</v>
      </c>
      <c r="P1331" s="13">
        <v>180</v>
      </c>
      <c r="Q1331" s="13">
        <v>15</v>
      </c>
    </row>
    <row r="1332" spans="1:17" x14ac:dyDescent="0.35">
      <c r="A1332" s="12">
        <v>12</v>
      </c>
      <c r="B1332" s="13"/>
      <c r="C1332" s="13"/>
      <c r="D1332" s="13"/>
      <c r="E1332" s="13"/>
      <c r="F1332" s="13"/>
      <c r="G1332" s="13"/>
      <c r="H1332" s="13"/>
      <c r="I1332" s="13"/>
      <c r="J1332" s="13">
        <v>1</v>
      </c>
      <c r="K1332" s="13">
        <v>100</v>
      </c>
      <c r="L1332" s="13">
        <v>180</v>
      </c>
      <c r="M1332" s="13">
        <v>15</v>
      </c>
      <c r="N1332" s="13">
        <v>1</v>
      </c>
      <c r="O1332" s="13">
        <v>100</v>
      </c>
      <c r="P1332" s="13">
        <v>180</v>
      </c>
      <c r="Q1332" s="13">
        <v>15</v>
      </c>
    </row>
    <row r="1333" spans="1:17" x14ac:dyDescent="0.35">
      <c r="A1333" s="11" t="s">
        <v>3807</v>
      </c>
      <c r="B1333" s="13"/>
      <c r="C1333" s="13"/>
      <c r="D1333" s="13"/>
      <c r="E1333" s="13"/>
      <c r="F1333" s="13"/>
      <c r="G1333" s="13"/>
      <c r="H1333" s="13"/>
      <c r="I1333" s="13"/>
      <c r="J1333" s="13">
        <v>1</v>
      </c>
      <c r="K1333" s="13">
        <v>1500</v>
      </c>
      <c r="L1333" s="13">
        <v>1826</v>
      </c>
      <c r="M1333" s="13">
        <v>26</v>
      </c>
      <c r="N1333" s="13">
        <v>1</v>
      </c>
      <c r="O1333" s="13">
        <v>1500</v>
      </c>
      <c r="P1333" s="13">
        <v>1826</v>
      </c>
      <c r="Q1333" s="13">
        <v>26</v>
      </c>
    </row>
    <row r="1334" spans="1:17" x14ac:dyDescent="0.35">
      <c r="A1334" s="12">
        <v>70.23</v>
      </c>
      <c r="B1334" s="13"/>
      <c r="C1334" s="13"/>
      <c r="D1334" s="13"/>
      <c r="E1334" s="13"/>
      <c r="F1334" s="13"/>
      <c r="G1334" s="13"/>
      <c r="H1334" s="13"/>
      <c r="I1334" s="13"/>
      <c r="J1334" s="13">
        <v>1</v>
      </c>
      <c r="K1334" s="13">
        <v>1500</v>
      </c>
      <c r="L1334" s="13">
        <v>1826</v>
      </c>
      <c r="M1334" s="13">
        <v>26</v>
      </c>
      <c r="N1334" s="13">
        <v>1</v>
      </c>
      <c r="O1334" s="13">
        <v>1500</v>
      </c>
      <c r="P1334" s="13">
        <v>1826</v>
      </c>
      <c r="Q1334" s="13">
        <v>26</v>
      </c>
    </row>
    <row r="1335" spans="1:17" x14ac:dyDescent="0.35">
      <c r="A1335" s="11" t="s">
        <v>3176</v>
      </c>
      <c r="B1335" s="13"/>
      <c r="C1335" s="13"/>
      <c r="D1335" s="13"/>
      <c r="E1335" s="13"/>
      <c r="F1335" s="13"/>
      <c r="G1335" s="13"/>
      <c r="H1335" s="13"/>
      <c r="I1335" s="13"/>
      <c r="J1335" s="13">
        <v>1</v>
      </c>
      <c r="K1335" s="13">
        <v>1900</v>
      </c>
      <c r="L1335" s="13">
        <v>2182</v>
      </c>
      <c r="M1335" s="13">
        <v>55</v>
      </c>
      <c r="N1335" s="13">
        <v>1</v>
      </c>
      <c r="O1335" s="13">
        <v>1900</v>
      </c>
      <c r="P1335" s="13">
        <v>2182</v>
      </c>
      <c r="Q1335" s="13">
        <v>55</v>
      </c>
    </row>
    <row r="1336" spans="1:17" x14ac:dyDescent="0.35">
      <c r="A1336" s="12">
        <v>39.67</v>
      </c>
      <c r="B1336" s="13"/>
      <c r="C1336" s="13"/>
      <c r="D1336" s="13"/>
      <c r="E1336" s="13"/>
      <c r="F1336" s="13"/>
      <c r="G1336" s="13"/>
      <c r="H1336" s="13"/>
      <c r="I1336" s="13"/>
      <c r="J1336" s="13">
        <v>1</v>
      </c>
      <c r="K1336" s="13">
        <v>1900</v>
      </c>
      <c r="L1336" s="13">
        <v>2182</v>
      </c>
      <c r="M1336" s="13">
        <v>55</v>
      </c>
      <c r="N1336" s="13">
        <v>1</v>
      </c>
      <c r="O1336" s="13">
        <v>1900</v>
      </c>
      <c r="P1336" s="13">
        <v>2182</v>
      </c>
      <c r="Q1336" s="13">
        <v>55</v>
      </c>
    </row>
    <row r="1337" spans="1:17" x14ac:dyDescent="0.35">
      <c r="A1337" s="11" t="s">
        <v>3914</v>
      </c>
      <c r="B1337" s="13">
        <v>1</v>
      </c>
      <c r="C1337" s="13">
        <v>3500</v>
      </c>
      <c r="D1337" s="13">
        <v>10</v>
      </c>
      <c r="E1337" s="13">
        <v>1</v>
      </c>
      <c r="F1337" s="13"/>
      <c r="G1337" s="13"/>
      <c r="H1337" s="13"/>
      <c r="I1337" s="13"/>
      <c r="J1337" s="13"/>
      <c r="K1337" s="13"/>
      <c r="L1337" s="13"/>
      <c r="M1337" s="13"/>
      <c r="N1337" s="13">
        <v>1</v>
      </c>
      <c r="O1337" s="13">
        <v>3500</v>
      </c>
      <c r="P1337" s="13">
        <v>10</v>
      </c>
      <c r="Q1337" s="13">
        <v>1</v>
      </c>
    </row>
    <row r="1338" spans="1:17" x14ac:dyDescent="0.35">
      <c r="A1338" s="12">
        <v>10</v>
      </c>
      <c r="B1338" s="13">
        <v>1</v>
      </c>
      <c r="C1338" s="13">
        <v>3500</v>
      </c>
      <c r="D1338" s="13">
        <v>10</v>
      </c>
      <c r="E1338" s="13">
        <v>1</v>
      </c>
      <c r="F1338" s="13"/>
      <c r="G1338" s="13"/>
      <c r="H1338" s="13"/>
      <c r="I1338" s="13"/>
      <c r="J1338" s="13"/>
      <c r="K1338" s="13"/>
      <c r="L1338" s="13"/>
      <c r="M1338" s="13"/>
      <c r="N1338" s="13">
        <v>1</v>
      </c>
      <c r="O1338" s="13">
        <v>3500</v>
      </c>
      <c r="P1338" s="13">
        <v>10</v>
      </c>
      <c r="Q1338" s="13">
        <v>1</v>
      </c>
    </row>
    <row r="1339" spans="1:17" x14ac:dyDescent="0.35">
      <c r="A1339" s="11" t="s">
        <v>2850</v>
      </c>
      <c r="B1339" s="13">
        <v>1</v>
      </c>
      <c r="C1339" s="13">
        <v>8000</v>
      </c>
      <c r="D1339" s="13">
        <v>311</v>
      </c>
      <c r="E1339" s="13">
        <v>13</v>
      </c>
      <c r="F1339" s="13"/>
      <c r="G1339" s="13"/>
      <c r="H1339" s="13"/>
      <c r="I1339" s="13"/>
      <c r="J1339" s="13"/>
      <c r="K1339" s="13"/>
      <c r="L1339" s="13"/>
      <c r="M1339" s="13"/>
      <c r="N1339" s="13">
        <v>1</v>
      </c>
      <c r="O1339" s="13">
        <v>8000</v>
      </c>
      <c r="P1339" s="13">
        <v>311</v>
      </c>
      <c r="Q1339" s="13">
        <v>13</v>
      </c>
    </row>
    <row r="1340" spans="1:17" x14ac:dyDescent="0.35">
      <c r="A1340" s="12">
        <v>23.92</v>
      </c>
      <c r="B1340" s="13">
        <v>1</v>
      </c>
      <c r="C1340" s="13">
        <v>8000</v>
      </c>
      <c r="D1340" s="13">
        <v>311</v>
      </c>
      <c r="E1340" s="13">
        <v>13</v>
      </c>
      <c r="F1340" s="13"/>
      <c r="G1340" s="13"/>
      <c r="H1340" s="13"/>
      <c r="I1340" s="13"/>
      <c r="J1340" s="13"/>
      <c r="K1340" s="13"/>
      <c r="L1340" s="13"/>
      <c r="M1340" s="13"/>
      <c r="N1340" s="13">
        <v>1</v>
      </c>
      <c r="O1340" s="13">
        <v>8000</v>
      </c>
      <c r="P1340" s="13">
        <v>311</v>
      </c>
      <c r="Q1340" s="13">
        <v>13</v>
      </c>
    </row>
    <row r="1341" spans="1:17" x14ac:dyDescent="0.35">
      <c r="A1341" s="11" t="s">
        <v>3977</v>
      </c>
      <c r="B1341" s="13">
        <v>1</v>
      </c>
      <c r="C1341" s="13">
        <v>2500</v>
      </c>
      <c r="D1341" s="13">
        <v>450</v>
      </c>
      <c r="E1341" s="13">
        <v>7</v>
      </c>
      <c r="F1341" s="13"/>
      <c r="G1341" s="13"/>
      <c r="H1341" s="13"/>
      <c r="I1341" s="13"/>
      <c r="J1341" s="13"/>
      <c r="K1341" s="13"/>
      <c r="L1341" s="13"/>
      <c r="M1341" s="13"/>
      <c r="N1341" s="13">
        <v>1</v>
      </c>
      <c r="O1341" s="13">
        <v>2500</v>
      </c>
      <c r="P1341" s="13">
        <v>450</v>
      </c>
      <c r="Q1341" s="13">
        <v>7</v>
      </c>
    </row>
    <row r="1342" spans="1:17" x14ac:dyDescent="0.35">
      <c r="A1342" s="12">
        <v>64.290000000000006</v>
      </c>
      <c r="B1342" s="13">
        <v>1</v>
      </c>
      <c r="C1342" s="13">
        <v>2500</v>
      </c>
      <c r="D1342" s="13">
        <v>450</v>
      </c>
      <c r="E1342" s="13">
        <v>7</v>
      </c>
      <c r="F1342" s="13"/>
      <c r="G1342" s="13"/>
      <c r="H1342" s="13"/>
      <c r="I1342" s="13"/>
      <c r="J1342" s="13"/>
      <c r="K1342" s="13"/>
      <c r="L1342" s="13"/>
      <c r="M1342" s="13"/>
      <c r="N1342" s="13">
        <v>1</v>
      </c>
      <c r="O1342" s="13">
        <v>2500</v>
      </c>
      <c r="P1342" s="13">
        <v>450</v>
      </c>
      <c r="Q1342" s="13">
        <v>7</v>
      </c>
    </row>
    <row r="1343" spans="1:17" x14ac:dyDescent="0.35">
      <c r="A1343" s="11" t="s">
        <v>3318</v>
      </c>
      <c r="B1343" s="13"/>
      <c r="C1343" s="13"/>
      <c r="D1343" s="13"/>
      <c r="E1343" s="13"/>
      <c r="F1343" s="13"/>
      <c r="G1343" s="13"/>
      <c r="H1343" s="13"/>
      <c r="I1343" s="13"/>
      <c r="J1343" s="13">
        <v>1</v>
      </c>
      <c r="K1343" s="13">
        <v>2000</v>
      </c>
      <c r="L1343" s="13">
        <v>2512</v>
      </c>
      <c r="M1343" s="13">
        <v>32</v>
      </c>
      <c r="N1343" s="13">
        <v>1</v>
      </c>
      <c r="O1343" s="13">
        <v>2000</v>
      </c>
      <c r="P1343" s="13">
        <v>2512</v>
      </c>
      <c r="Q1343" s="13">
        <v>32</v>
      </c>
    </row>
    <row r="1344" spans="1:17" x14ac:dyDescent="0.35">
      <c r="A1344" s="12">
        <v>78.5</v>
      </c>
      <c r="B1344" s="13"/>
      <c r="C1344" s="13"/>
      <c r="D1344" s="13"/>
      <c r="E1344" s="13"/>
      <c r="F1344" s="13"/>
      <c r="G1344" s="13"/>
      <c r="H1344" s="13"/>
      <c r="I1344" s="13"/>
      <c r="J1344" s="13">
        <v>1</v>
      </c>
      <c r="K1344" s="13">
        <v>2000</v>
      </c>
      <c r="L1344" s="13">
        <v>2512</v>
      </c>
      <c r="M1344" s="13">
        <v>32</v>
      </c>
      <c r="N1344" s="13">
        <v>1</v>
      </c>
      <c r="O1344" s="13">
        <v>2000</v>
      </c>
      <c r="P1344" s="13">
        <v>2512</v>
      </c>
      <c r="Q1344" s="13">
        <v>32</v>
      </c>
    </row>
    <row r="1345" spans="1:17" x14ac:dyDescent="0.35">
      <c r="A1345" s="11" t="s">
        <v>3377</v>
      </c>
      <c r="B1345" s="13"/>
      <c r="C1345" s="13"/>
      <c r="D1345" s="13"/>
      <c r="E1345" s="13"/>
      <c r="F1345" s="13"/>
      <c r="G1345" s="13"/>
      <c r="H1345" s="13"/>
      <c r="I1345" s="13"/>
      <c r="J1345" s="13">
        <v>1</v>
      </c>
      <c r="K1345" s="13">
        <v>550</v>
      </c>
      <c r="L1345" s="13">
        <v>592</v>
      </c>
      <c r="M1345" s="13">
        <v>21</v>
      </c>
      <c r="N1345" s="13">
        <v>1</v>
      </c>
      <c r="O1345" s="13">
        <v>550</v>
      </c>
      <c r="P1345" s="13">
        <v>592</v>
      </c>
      <c r="Q1345" s="13">
        <v>21</v>
      </c>
    </row>
    <row r="1346" spans="1:17" x14ac:dyDescent="0.35">
      <c r="A1346" s="12">
        <v>28.19</v>
      </c>
      <c r="B1346" s="13"/>
      <c r="C1346" s="13"/>
      <c r="D1346" s="13"/>
      <c r="E1346" s="13"/>
      <c r="F1346" s="13"/>
      <c r="G1346" s="13"/>
      <c r="H1346" s="13"/>
      <c r="I1346" s="13"/>
      <c r="J1346" s="13">
        <v>1</v>
      </c>
      <c r="K1346" s="13">
        <v>550</v>
      </c>
      <c r="L1346" s="13">
        <v>592</v>
      </c>
      <c r="M1346" s="13">
        <v>21</v>
      </c>
      <c r="N1346" s="13">
        <v>1</v>
      </c>
      <c r="O1346" s="13">
        <v>550</v>
      </c>
      <c r="P1346" s="13">
        <v>592</v>
      </c>
      <c r="Q1346" s="13">
        <v>21</v>
      </c>
    </row>
    <row r="1347" spans="1:17" x14ac:dyDescent="0.35">
      <c r="A1347" s="11" t="s">
        <v>3245</v>
      </c>
      <c r="B1347" s="13"/>
      <c r="C1347" s="13"/>
      <c r="D1347" s="13"/>
      <c r="E1347" s="13"/>
      <c r="F1347" s="13"/>
      <c r="G1347" s="13"/>
      <c r="H1347" s="13"/>
      <c r="I1347" s="13"/>
      <c r="J1347" s="13">
        <v>1</v>
      </c>
      <c r="K1347" s="13">
        <v>21000</v>
      </c>
      <c r="L1347" s="13">
        <v>21904</v>
      </c>
      <c r="M1347" s="13">
        <v>270</v>
      </c>
      <c r="N1347" s="13">
        <v>1</v>
      </c>
      <c r="O1347" s="13">
        <v>21000</v>
      </c>
      <c r="P1347" s="13">
        <v>21904</v>
      </c>
      <c r="Q1347" s="13">
        <v>270</v>
      </c>
    </row>
    <row r="1348" spans="1:17" x14ac:dyDescent="0.35">
      <c r="A1348" s="12">
        <v>81.13</v>
      </c>
      <c r="B1348" s="13"/>
      <c r="C1348" s="13"/>
      <c r="D1348" s="13"/>
      <c r="E1348" s="13"/>
      <c r="F1348" s="13"/>
      <c r="G1348" s="13"/>
      <c r="H1348" s="13"/>
      <c r="I1348" s="13"/>
      <c r="J1348" s="13">
        <v>1</v>
      </c>
      <c r="K1348" s="13">
        <v>21000</v>
      </c>
      <c r="L1348" s="13">
        <v>21904</v>
      </c>
      <c r="M1348" s="13">
        <v>270</v>
      </c>
      <c r="N1348" s="13">
        <v>1</v>
      </c>
      <c r="O1348" s="13">
        <v>21000</v>
      </c>
      <c r="P1348" s="13">
        <v>21904</v>
      </c>
      <c r="Q1348" s="13">
        <v>270</v>
      </c>
    </row>
    <row r="1349" spans="1:17" x14ac:dyDescent="0.35">
      <c r="A1349" s="11" t="s">
        <v>3419</v>
      </c>
      <c r="B1349" s="13"/>
      <c r="C1349" s="13"/>
      <c r="D1349" s="13"/>
      <c r="E1349" s="13"/>
      <c r="F1349" s="13"/>
      <c r="G1349" s="13"/>
      <c r="H1349" s="13"/>
      <c r="I1349" s="13"/>
      <c r="J1349" s="13">
        <v>1</v>
      </c>
      <c r="K1349" s="13">
        <v>700</v>
      </c>
      <c r="L1349" s="13">
        <v>966</v>
      </c>
      <c r="M1349" s="13">
        <v>34</v>
      </c>
      <c r="N1349" s="13">
        <v>1</v>
      </c>
      <c r="O1349" s="13">
        <v>700</v>
      </c>
      <c r="P1349" s="13">
        <v>966</v>
      </c>
      <c r="Q1349" s="13">
        <v>34</v>
      </c>
    </row>
    <row r="1350" spans="1:17" x14ac:dyDescent="0.35">
      <c r="A1350" s="12">
        <v>28.41</v>
      </c>
      <c r="B1350" s="13"/>
      <c r="C1350" s="13"/>
      <c r="D1350" s="13"/>
      <c r="E1350" s="13"/>
      <c r="F1350" s="13"/>
      <c r="G1350" s="13"/>
      <c r="H1350" s="13"/>
      <c r="I1350" s="13"/>
      <c r="J1350" s="13">
        <v>1</v>
      </c>
      <c r="K1350" s="13">
        <v>700</v>
      </c>
      <c r="L1350" s="13">
        <v>966</v>
      </c>
      <c r="M1350" s="13">
        <v>34</v>
      </c>
      <c r="N1350" s="13">
        <v>1</v>
      </c>
      <c r="O1350" s="13">
        <v>700</v>
      </c>
      <c r="P1350" s="13">
        <v>966</v>
      </c>
      <c r="Q1350" s="13">
        <v>34</v>
      </c>
    </row>
    <row r="1351" spans="1:17" x14ac:dyDescent="0.35">
      <c r="A1351" s="11" t="s">
        <v>3667</v>
      </c>
      <c r="B1351" s="13"/>
      <c r="C1351" s="13"/>
      <c r="D1351" s="13"/>
      <c r="E1351" s="13"/>
      <c r="F1351" s="13"/>
      <c r="G1351" s="13"/>
      <c r="H1351" s="13"/>
      <c r="I1351" s="13"/>
      <c r="J1351" s="13">
        <v>1</v>
      </c>
      <c r="K1351" s="13">
        <v>220</v>
      </c>
      <c r="L1351" s="13">
        <v>241</v>
      </c>
      <c r="M1351" s="13">
        <v>12</v>
      </c>
      <c r="N1351" s="13">
        <v>1</v>
      </c>
      <c r="O1351" s="13">
        <v>220</v>
      </c>
      <c r="P1351" s="13">
        <v>241</v>
      </c>
      <c r="Q1351" s="13">
        <v>12</v>
      </c>
    </row>
    <row r="1352" spans="1:17" x14ac:dyDescent="0.35">
      <c r="A1352" s="12">
        <v>20.079999999999998</v>
      </c>
      <c r="B1352" s="13"/>
      <c r="C1352" s="13"/>
      <c r="D1352" s="13"/>
      <c r="E1352" s="13"/>
      <c r="F1352" s="13"/>
      <c r="G1352" s="13"/>
      <c r="H1352" s="13"/>
      <c r="I1352" s="13"/>
      <c r="J1352" s="13">
        <v>1</v>
      </c>
      <c r="K1352" s="13">
        <v>220</v>
      </c>
      <c r="L1352" s="13">
        <v>241</v>
      </c>
      <c r="M1352" s="13">
        <v>12</v>
      </c>
      <c r="N1352" s="13">
        <v>1</v>
      </c>
      <c r="O1352" s="13">
        <v>220</v>
      </c>
      <c r="P1352" s="13">
        <v>241</v>
      </c>
      <c r="Q1352" s="13">
        <v>12</v>
      </c>
    </row>
    <row r="1353" spans="1:17" x14ac:dyDescent="0.35">
      <c r="A1353" s="11" t="s">
        <v>3827</v>
      </c>
      <c r="B1353" s="13"/>
      <c r="C1353" s="13"/>
      <c r="D1353" s="13"/>
      <c r="E1353" s="13"/>
      <c r="F1353" s="13"/>
      <c r="G1353" s="13"/>
      <c r="H1353" s="13"/>
      <c r="I1353" s="13"/>
      <c r="J1353" s="13">
        <v>1</v>
      </c>
      <c r="K1353" s="13">
        <v>100</v>
      </c>
      <c r="L1353" s="13">
        <v>225</v>
      </c>
      <c r="M1353" s="13">
        <v>3</v>
      </c>
      <c r="N1353" s="13">
        <v>1</v>
      </c>
      <c r="O1353" s="13">
        <v>100</v>
      </c>
      <c r="P1353" s="13">
        <v>225</v>
      </c>
      <c r="Q1353" s="13">
        <v>3</v>
      </c>
    </row>
    <row r="1354" spans="1:17" x14ac:dyDescent="0.35">
      <c r="A1354" s="12">
        <v>75</v>
      </c>
      <c r="B1354" s="13"/>
      <c r="C1354" s="13"/>
      <c r="D1354" s="13"/>
      <c r="E1354" s="13"/>
      <c r="F1354" s="13"/>
      <c r="G1354" s="13"/>
      <c r="H1354" s="13"/>
      <c r="I1354" s="13"/>
      <c r="J1354" s="13">
        <v>1</v>
      </c>
      <c r="K1354" s="13">
        <v>100</v>
      </c>
      <c r="L1354" s="13">
        <v>225</v>
      </c>
      <c r="M1354" s="13">
        <v>3</v>
      </c>
      <c r="N1354" s="13">
        <v>1</v>
      </c>
      <c r="O1354" s="13">
        <v>100</v>
      </c>
      <c r="P1354" s="13">
        <v>225</v>
      </c>
      <c r="Q1354" s="13">
        <v>3</v>
      </c>
    </row>
    <row r="1355" spans="1:17" x14ac:dyDescent="0.35">
      <c r="A1355" s="11" t="s">
        <v>3864</v>
      </c>
      <c r="B1355" s="13">
        <v>1</v>
      </c>
      <c r="C1355" s="13">
        <v>2000</v>
      </c>
      <c r="D1355" s="13">
        <v>251</v>
      </c>
      <c r="E1355" s="13">
        <v>5</v>
      </c>
      <c r="F1355" s="13"/>
      <c r="G1355" s="13"/>
      <c r="H1355" s="13"/>
      <c r="I1355" s="13"/>
      <c r="J1355" s="13"/>
      <c r="K1355" s="13"/>
      <c r="L1355" s="13"/>
      <c r="M1355" s="13"/>
      <c r="N1355" s="13">
        <v>1</v>
      </c>
      <c r="O1355" s="13">
        <v>2000</v>
      </c>
      <c r="P1355" s="13">
        <v>251</v>
      </c>
      <c r="Q1355" s="13">
        <v>5</v>
      </c>
    </row>
    <row r="1356" spans="1:17" x14ac:dyDescent="0.35">
      <c r="A1356" s="12">
        <v>50.2</v>
      </c>
      <c r="B1356" s="13">
        <v>1</v>
      </c>
      <c r="C1356" s="13">
        <v>2000</v>
      </c>
      <c r="D1356" s="13">
        <v>251</v>
      </c>
      <c r="E1356" s="13">
        <v>5</v>
      </c>
      <c r="F1356" s="13"/>
      <c r="G1356" s="13"/>
      <c r="H1356" s="13"/>
      <c r="I1356" s="13"/>
      <c r="J1356" s="13"/>
      <c r="K1356" s="13"/>
      <c r="L1356" s="13"/>
      <c r="M1356" s="13"/>
      <c r="N1356" s="13">
        <v>1</v>
      </c>
      <c r="O1356" s="13">
        <v>2000</v>
      </c>
      <c r="P1356" s="13">
        <v>251</v>
      </c>
      <c r="Q1356" s="13">
        <v>5</v>
      </c>
    </row>
    <row r="1357" spans="1:17" x14ac:dyDescent="0.35">
      <c r="A1357" s="11" t="s">
        <v>4103</v>
      </c>
      <c r="B1357" s="13">
        <v>1</v>
      </c>
      <c r="C1357" s="13">
        <v>2000</v>
      </c>
      <c r="D1357" s="13">
        <v>41</v>
      </c>
      <c r="E1357" s="13">
        <v>4</v>
      </c>
      <c r="F1357" s="13"/>
      <c r="G1357" s="13"/>
      <c r="H1357" s="13"/>
      <c r="I1357" s="13"/>
      <c r="J1357" s="13"/>
      <c r="K1357" s="13"/>
      <c r="L1357" s="13"/>
      <c r="M1357" s="13"/>
      <c r="N1357" s="13">
        <v>1</v>
      </c>
      <c r="O1357" s="13">
        <v>2000</v>
      </c>
      <c r="P1357" s="13">
        <v>41</v>
      </c>
      <c r="Q1357" s="13">
        <v>4</v>
      </c>
    </row>
    <row r="1358" spans="1:17" x14ac:dyDescent="0.35">
      <c r="A1358" s="12">
        <v>10.25</v>
      </c>
      <c r="B1358" s="13">
        <v>1</v>
      </c>
      <c r="C1358" s="13">
        <v>2000</v>
      </c>
      <c r="D1358" s="13">
        <v>41</v>
      </c>
      <c r="E1358" s="13">
        <v>4</v>
      </c>
      <c r="F1358" s="13"/>
      <c r="G1358" s="13"/>
      <c r="H1358" s="13"/>
      <c r="I1358" s="13"/>
      <c r="J1358" s="13"/>
      <c r="K1358" s="13"/>
      <c r="L1358" s="13"/>
      <c r="M1358" s="13"/>
      <c r="N1358" s="13">
        <v>1</v>
      </c>
      <c r="O1358" s="13">
        <v>2000</v>
      </c>
      <c r="P1358" s="13">
        <v>41</v>
      </c>
      <c r="Q1358" s="13">
        <v>4</v>
      </c>
    </row>
    <row r="1359" spans="1:17" x14ac:dyDescent="0.35">
      <c r="A1359" s="11" t="s">
        <v>3699</v>
      </c>
      <c r="B1359" s="13"/>
      <c r="C1359" s="13"/>
      <c r="D1359" s="13"/>
      <c r="E1359" s="13"/>
      <c r="F1359" s="13"/>
      <c r="G1359" s="13"/>
      <c r="H1359" s="13"/>
      <c r="I1359" s="13"/>
      <c r="J1359" s="13">
        <v>1</v>
      </c>
      <c r="K1359" s="13">
        <v>3000</v>
      </c>
      <c r="L1359" s="13">
        <v>3275</v>
      </c>
      <c r="M1359" s="13">
        <v>21</v>
      </c>
      <c r="N1359" s="13">
        <v>1</v>
      </c>
      <c r="O1359" s="13">
        <v>3000</v>
      </c>
      <c r="P1359" s="13">
        <v>3275</v>
      </c>
      <c r="Q1359" s="13">
        <v>21</v>
      </c>
    </row>
    <row r="1360" spans="1:17" x14ac:dyDescent="0.35">
      <c r="A1360" s="12">
        <v>155.94999999999999</v>
      </c>
      <c r="B1360" s="13"/>
      <c r="C1360" s="13"/>
      <c r="D1360" s="13"/>
      <c r="E1360" s="13"/>
      <c r="F1360" s="13"/>
      <c r="G1360" s="13"/>
      <c r="H1360" s="13"/>
      <c r="I1360" s="13"/>
      <c r="J1360" s="13">
        <v>1</v>
      </c>
      <c r="K1360" s="13">
        <v>3000</v>
      </c>
      <c r="L1360" s="13">
        <v>3275</v>
      </c>
      <c r="M1360" s="13">
        <v>21</v>
      </c>
      <c r="N1360" s="13">
        <v>1</v>
      </c>
      <c r="O1360" s="13">
        <v>3000</v>
      </c>
      <c r="P1360" s="13">
        <v>3275</v>
      </c>
      <c r="Q1360" s="13">
        <v>21</v>
      </c>
    </row>
    <row r="1361" spans="1:17" x14ac:dyDescent="0.35">
      <c r="A1361" s="11" t="s">
        <v>3809</v>
      </c>
      <c r="B1361" s="13"/>
      <c r="C1361" s="13"/>
      <c r="D1361" s="13"/>
      <c r="E1361" s="13"/>
      <c r="F1361" s="13"/>
      <c r="G1361" s="13"/>
      <c r="H1361" s="13"/>
      <c r="I1361" s="13"/>
      <c r="J1361" s="13">
        <v>1</v>
      </c>
      <c r="K1361" s="13">
        <v>2000</v>
      </c>
      <c r="L1361" s="13">
        <v>2191</v>
      </c>
      <c r="M1361" s="13">
        <v>11</v>
      </c>
      <c r="N1361" s="13">
        <v>1</v>
      </c>
      <c r="O1361" s="13">
        <v>2000</v>
      </c>
      <c r="P1361" s="13">
        <v>2191</v>
      </c>
      <c r="Q1361" s="13">
        <v>11</v>
      </c>
    </row>
    <row r="1362" spans="1:17" x14ac:dyDescent="0.35">
      <c r="A1362" s="12">
        <v>199.18</v>
      </c>
      <c r="B1362" s="13"/>
      <c r="C1362" s="13"/>
      <c r="D1362" s="13"/>
      <c r="E1362" s="13"/>
      <c r="F1362" s="13"/>
      <c r="G1362" s="13"/>
      <c r="H1362" s="13"/>
      <c r="I1362" s="13"/>
      <c r="J1362" s="13">
        <v>1</v>
      </c>
      <c r="K1362" s="13">
        <v>2000</v>
      </c>
      <c r="L1362" s="13">
        <v>2191</v>
      </c>
      <c r="M1362" s="13">
        <v>11</v>
      </c>
      <c r="N1362" s="13">
        <v>1</v>
      </c>
      <c r="O1362" s="13">
        <v>2000</v>
      </c>
      <c r="P1362" s="13">
        <v>2191</v>
      </c>
      <c r="Q1362" s="13">
        <v>11</v>
      </c>
    </row>
    <row r="1363" spans="1:17" x14ac:dyDescent="0.35">
      <c r="A1363" s="11" t="s">
        <v>2920</v>
      </c>
      <c r="B1363" s="13">
        <v>1</v>
      </c>
      <c r="C1363" s="13">
        <v>2500</v>
      </c>
      <c r="D1363" s="13">
        <v>671</v>
      </c>
      <c r="E1363" s="13">
        <v>13</v>
      </c>
      <c r="F1363" s="13"/>
      <c r="G1363" s="13"/>
      <c r="H1363" s="13"/>
      <c r="I1363" s="13"/>
      <c r="J1363" s="13"/>
      <c r="K1363" s="13"/>
      <c r="L1363" s="13"/>
      <c r="M1363" s="13"/>
      <c r="N1363" s="13">
        <v>1</v>
      </c>
      <c r="O1363" s="13">
        <v>2500</v>
      </c>
      <c r="P1363" s="13">
        <v>671</v>
      </c>
      <c r="Q1363" s="13">
        <v>13</v>
      </c>
    </row>
    <row r="1364" spans="1:17" x14ac:dyDescent="0.35">
      <c r="A1364" s="12">
        <v>51.62</v>
      </c>
      <c r="B1364" s="13">
        <v>1</v>
      </c>
      <c r="C1364" s="13">
        <v>2500</v>
      </c>
      <c r="D1364" s="13">
        <v>671</v>
      </c>
      <c r="E1364" s="13">
        <v>13</v>
      </c>
      <c r="F1364" s="13"/>
      <c r="G1364" s="13"/>
      <c r="H1364" s="13"/>
      <c r="I1364" s="13"/>
      <c r="J1364" s="13"/>
      <c r="K1364" s="13"/>
      <c r="L1364" s="13"/>
      <c r="M1364" s="13"/>
      <c r="N1364" s="13">
        <v>1</v>
      </c>
      <c r="O1364" s="13">
        <v>2500</v>
      </c>
      <c r="P1364" s="13">
        <v>671</v>
      </c>
      <c r="Q1364" s="13">
        <v>13</v>
      </c>
    </row>
    <row r="1365" spans="1:17" x14ac:dyDescent="0.35">
      <c r="A1365" s="11" t="s">
        <v>3271</v>
      </c>
      <c r="B1365" s="13"/>
      <c r="C1365" s="13"/>
      <c r="D1365" s="13"/>
      <c r="E1365" s="13"/>
      <c r="F1365" s="13"/>
      <c r="G1365" s="13"/>
      <c r="H1365" s="13"/>
      <c r="I1365" s="13"/>
      <c r="J1365" s="13">
        <v>1</v>
      </c>
      <c r="K1365" s="13">
        <v>1500</v>
      </c>
      <c r="L1365" s="13">
        <v>1950</v>
      </c>
      <c r="M1365" s="13">
        <v>51</v>
      </c>
      <c r="N1365" s="13">
        <v>1</v>
      </c>
      <c r="O1365" s="13">
        <v>1500</v>
      </c>
      <c r="P1365" s="13">
        <v>1950</v>
      </c>
      <c r="Q1365" s="13">
        <v>51</v>
      </c>
    </row>
    <row r="1366" spans="1:17" x14ac:dyDescent="0.35">
      <c r="A1366" s="12">
        <v>38.24</v>
      </c>
      <c r="B1366" s="13"/>
      <c r="C1366" s="13"/>
      <c r="D1366" s="13"/>
      <c r="E1366" s="13"/>
      <c r="F1366" s="13"/>
      <c r="G1366" s="13"/>
      <c r="H1366" s="13"/>
      <c r="I1366" s="13"/>
      <c r="J1366" s="13">
        <v>1</v>
      </c>
      <c r="K1366" s="13">
        <v>1500</v>
      </c>
      <c r="L1366" s="13">
        <v>1950</v>
      </c>
      <c r="M1366" s="13">
        <v>51</v>
      </c>
      <c r="N1366" s="13">
        <v>1</v>
      </c>
      <c r="O1366" s="13">
        <v>1500</v>
      </c>
      <c r="P1366" s="13">
        <v>1950</v>
      </c>
      <c r="Q1366" s="13">
        <v>51</v>
      </c>
    </row>
    <row r="1367" spans="1:17" x14ac:dyDescent="0.35">
      <c r="A1367" s="11" t="s">
        <v>3829</v>
      </c>
      <c r="B1367" s="13"/>
      <c r="C1367" s="13"/>
      <c r="D1367" s="13"/>
      <c r="E1367" s="13"/>
      <c r="F1367" s="13"/>
      <c r="G1367" s="13"/>
      <c r="H1367" s="13"/>
      <c r="I1367" s="13"/>
      <c r="J1367" s="13">
        <v>1</v>
      </c>
      <c r="K1367" s="13">
        <v>1200</v>
      </c>
      <c r="L1367" s="13">
        <v>1256</v>
      </c>
      <c r="M1367" s="13">
        <v>9</v>
      </c>
      <c r="N1367" s="13">
        <v>1</v>
      </c>
      <c r="O1367" s="13">
        <v>1200</v>
      </c>
      <c r="P1367" s="13">
        <v>1256</v>
      </c>
      <c r="Q1367" s="13">
        <v>9</v>
      </c>
    </row>
    <row r="1368" spans="1:17" x14ac:dyDescent="0.35">
      <c r="A1368" s="12">
        <v>139.56</v>
      </c>
      <c r="B1368" s="13"/>
      <c r="C1368" s="13"/>
      <c r="D1368" s="13"/>
      <c r="E1368" s="13"/>
      <c r="F1368" s="13"/>
      <c r="G1368" s="13"/>
      <c r="H1368" s="13"/>
      <c r="I1368" s="13"/>
      <c r="J1368" s="13">
        <v>1</v>
      </c>
      <c r="K1368" s="13">
        <v>1200</v>
      </c>
      <c r="L1368" s="13">
        <v>1256</v>
      </c>
      <c r="M1368" s="13">
        <v>9</v>
      </c>
      <c r="N1368" s="13">
        <v>1</v>
      </c>
      <c r="O1368" s="13">
        <v>1200</v>
      </c>
      <c r="P1368" s="13">
        <v>1256</v>
      </c>
      <c r="Q1368" s="13">
        <v>9</v>
      </c>
    </row>
    <row r="1369" spans="1:17" x14ac:dyDescent="0.35">
      <c r="A1369" s="11" t="s">
        <v>3917</v>
      </c>
      <c r="B1369" s="13">
        <v>1</v>
      </c>
      <c r="C1369" s="13">
        <v>2500</v>
      </c>
      <c r="D1369" s="13">
        <v>135</v>
      </c>
      <c r="E1369" s="13">
        <v>3</v>
      </c>
      <c r="F1369" s="13"/>
      <c r="G1369" s="13"/>
      <c r="H1369" s="13"/>
      <c r="I1369" s="13"/>
      <c r="J1369" s="13"/>
      <c r="K1369" s="13"/>
      <c r="L1369" s="13"/>
      <c r="M1369" s="13"/>
      <c r="N1369" s="13">
        <v>1</v>
      </c>
      <c r="O1369" s="13">
        <v>2500</v>
      </c>
      <c r="P1369" s="13">
        <v>135</v>
      </c>
      <c r="Q1369" s="13">
        <v>3</v>
      </c>
    </row>
    <row r="1370" spans="1:17" x14ac:dyDescent="0.35">
      <c r="A1370" s="12">
        <v>45</v>
      </c>
      <c r="B1370" s="13">
        <v>1</v>
      </c>
      <c r="C1370" s="13">
        <v>2500</v>
      </c>
      <c r="D1370" s="13">
        <v>135</v>
      </c>
      <c r="E1370" s="13">
        <v>3</v>
      </c>
      <c r="F1370" s="13"/>
      <c r="G1370" s="13"/>
      <c r="H1370" s="13"/>
      <c r="I1370" s="13"/>
      <c r="J1370" s="13"/>
      <c r="K1370" s="13"/>
      <c r="L1370" s="13"/>
      <c r="M1370" s="13"/>
      <c r="N1370" s="13">
        <v>1</v>
      </c>
      <c r="O1370" s="13">
        <v>2500</v>
      </c>
      <c r="P1370" s="13">
        <v>135</v>
      </c>
      <c r="Q1370" s="13">
        <v>3</v>
      </c>
    </row>
    <row r="1371" spans="1:17" x14ac:dyDescent="0.35">
      <c r="A1371" s="11" t="s">
        <v>2840</v>
      </c>
      <c r="B1371" s="13"/>
      <c r="C1371" s="13"/>
      <c r="D1371" s="13"/>
      <c r="E1371" s="13"/>
      <c r="F1371" s="13"/>
      <c r="G1371" s="13"/>
      <c r="H1371" s="13"/>
      <c r="I1371" s="13"/>
      <c r="J1371" s="13">
        <v>1</v>
      </c>
      <c r="K1371" s="13">
        <v>2500</v>
      </c>
      <c r="L1371" s="13">
        <v>2600</v>
      </c>
      <c r="M1371" s="13">
        <v>132</v>
      </c>
      <c r="N1371" s="13">
        <v>1</v>
      </c>
      <c r="O1371" s="13">
        <v>2500</v>
      </c>
      <c r="P1371" s="13">
        <v>2600</v>
      </c>
      <c r="Q1371" s="13">
        <v>132</v>
      </c>
    </row>
    <row r="1372" spans="1:17" x14ac:dyDescent="0.35">
      <c r="A1372" s="12">
        <v>19.7</v>
      </c>
      <c r="B1372" s="13"/>
      <c r="C1372" s="13"/>
      <c r="D1372" s="13"/>
      <c r="E1372" s="13"/>
      <c r="F1372" s="13"/>
      <c r="G1372" s="13"/>
      <c r="H1372" s="13"/>
      <c r="I1372" s="13"/>
      <c r="J1372" s="13">
        <v>1</v>
      </c>
      <c r="K1372" s="13">
        <v>2500</v>
      </c>
      <c r="L1372" s="13">
        <v>2600</v>
      </c>
      <c r="M1372" s="13">
        <v>132</v>
      </c>
      <c r="N1372" s="13">
        <v>1</v>
      </c>
      <c r="O1372" s="13">
        <v>2500</v>
      </c>
      <c r="P1372" s="13">
        <v>2600</v>
      </c>
      <c r="Q1372" s="13">
        <v>132</v>
      </c>
    </row>
    <row r="1373" spans="1:17" x14ac:dyDescent="0.35">
      <c r="A1373" s="11" t="s">
        <v>3965</v>
      </c>
      <c r="B1373" s="13">
        <v>1</v>
      </c>
      <c r="C1373" s="13">
        <v>5000</v>
      </c>
      <c r="D1373" s="13">
        <v>527</v>
      </c>
      <c r="E1373" s="13">
        <v>11</v>
      </c>
      <c r="F1373" s="13"/>
      <c r="G1373" s="13"/>
      <c r="H1373" s="13"/>
      <c r="I1373" s="13"/>
      <c r="J1373" s="13"/>
      <c r="K1373" s="13"/>
      <c r="L1373" s="13"/>
      <c r="M1373" s="13"/>
      <c r="N1373" s="13">
        <v>1</v>
      </c>
      <c r="O1373" s="13">
        <v>5000</v>
      </c>
      <c r="P1373" s="13">
        <v>527</v>
      </c>
      <c r="Q1373" s="13">
        <v>11</v>
      </c>
    </row>
    <row r="1374" spans="1:17" x14ac:dyDescent="0.35">
      <c r="A1374" s="12">
        <v>47.91</v>
      </c>
      <c r="B1374" s="13">
        <v>1</v>
      </c>
      <c r="C1374" s="13">
        <v>5000</v>
      </c>
      <c r="D1374" s="13">
        <v>527</v>
      </c>
      <c r="E1374" s="13">
        <v>11</v>
      </c>
      <c r="F1374" s="13"/>
      <c r="G1374" s="13"/>
      <c r="H1374" s="13"/>
      <c r="I1374" s="13"/>
      <c r="J1374" s="13"/>
      <c r="K1374" s="13"/>
      <c r="L1374" s="13"/>
      <c r="M1374" s="13"/>
      <c r="N1374" s="13">
        <v>1</v>
      </c>
      <c r="O1374" s="13">
        <v>5000</v>
      </c>
      <c r="P1374" s="13">
        <v>527</v>
      </c>
      <c r="Q1374" s="13">
        <v>11</v>
      </c>
    </row>
    <row r="1375" spans="1:17" x14ac:dyDescent="0.35">
      <c r="A1375" s="11" t="s">
        <v>2967</v>
      </c>
      <c r="B1375" s="13"/>
      <c r="C1375" s="13"/>
      <c r="D1375" s="13"/>
      <c r="E1375" s="13"/>
      <c r="F1375" s="13"/>
      <c r="G1375" s="13"/>
      <c r="H1375" s="13"/>
      <c r="I1375" s="13"/>
      <c r="J1375" s="13">
        <v>1</v>
      </c>
      <c r="K1375" s="13">
        <v>5000</v>
      </c>
      <c r="L1375" s="13">
        <v>5696</v>
      </c>
      <c r="M1375" s="13">
        <v>71</v>
      </c>
      <c r="N1375" s="13">
        <v>1</v>
      </c>
      <c r="O1375" s="13">
        <v>5000</v>
      </c>
      <c r="P1375" s="13">
        <v>5696</v>
      </c>
      <c r="Q1375" s="13">
        <v>71</v>
      </c>
    </row>
    <row r="1376" spans="1:17" x14ac:dyDescent="0.35">
      <c r="A1376" s="12">
        <v>80.23</v>
      </c>
      <c r="B1376" s="13"/>
      <c r="C1376" s="13"/>
      <c r="D1376" s="13"/>
      <c r="E1376" s="13"/>
      <c r="F1376" s="13"/>
      <c r="G1376" s="13"/>
      <c r="H1376" s="13"/>
      <c r="I1376" s="13"/>
      <c r="J1376" s="13">
        <v>1</v>
      </c>
      <c r="K1376" s="13">
        <v>5000</v>
      </c>
      <c r="L1376" s="13">
        <v>5696</v>
      </c>
      <c r="M1376" s="13">
        <v>71</v>
      </c>
      <c r="N1376" s="13">
        <v>1</v>
      </c>
      <c r="O1376" s="13">
        <v>5000</v>
      </c>
      <c r="P1376" s="13">
        <v>5696</v>
      </c>
      <c r="Q1376" s="13">
        <v>71</v>
      </c>
    </row>
    <row r="1377" spans="1:17" x14ac:dyDescent="0.35">
      <c r="A1377" s="11" t="s">
        <v>3474</v>
      </c>
      <c r="B1377" s="13"/>
      <c r="C1377" s="13"/>
      <c r="D1377" s="13"/>
      <c r="E1377" s="13"/>
      <c r="F1377" s="13"/>
      <c r="G1377" s="13"/>
      <c r="H1377" s="13"/>
      <c r="I1377" s="13"/>
      <c r="J1377" s="13">
        <v>1</v>
      </c>
      <c r="K1377" s="13">
        <v>300</v>
      </c>
      <c r="L1377" s="13">
        <v>340</v>
      </c>
      <c r="M1377" s="13">
        <v>17</v>
      </c>
      <c r="N1377" s="13">
        <v>1</v>
      </c>
      <c r="O1377" s="13">
        <v>300</v>
      </c>
      <c r="P1377" s="13">
        <v>340</v>
      </c>
      <c r="Q1377" s="13">
        <v>17</v>
      </c>
    </row>
    <row r="1378" spans="1:17" x14ac:dyDescent="0.35">
      <c r="A1378" s="12">
        <v>20</v>
      </c>
      <c r="B1378" s="13"/>
      <c r="C1378" s="13"/>
      <c r="D1378" s="13"/>
      <c r="E1378" s="13"/>
      <c r="F1378" s="13"/>
      <c r="G1378" s="13"/>
      <c r="H1378" s="13"/>
      <c r="I1378" s="13"/>
      <c r="J1378" s="13">
        <v>1</v>
      </c>
      <c r="K1378" s="13">
        <v>300</v>
      </c>
      <c r="L1378" s="13">
        <v>340</v>
      </c>
      <c r="M1378" s="13">
        <v>17</v>
      </c>
      <c r="N1378" s="13">
        <v>1</v>
      </c>
      <c r="O1378" s="13">
        <v>300</v>
      </c>
      <c r="P1378" s="13">
        <v>340</v>
      </c>
      <c r="Q1378" s="13">
        <v>17</v>
      </c>
    </row>
    <row r="1379" spans="1:17" x14ac:dyDescent="0.35">
      <c r="A1379" s="11" t="s">
        <v>3261</v>
      </c>
      <c r="B1379" s="13"/>
      <c r="C1379" s="13"/>
      <c r="D1379" s="13"/>
      <c r="E1379" s="13"/>
      <c r="F1379" s="13"/>
      <c r="G1379" s="13"/>
      <c r="H1379" s="13"/>
      <c r="I1379" s="13"/>
      <c r="J1379" s="13">
        <v>1</v>
      </c>
      <c r="K1379" s="13">
        <v>3300</v>
      </c>
      <c r="L1379" s="13">
        <v>3315</v>
      </c>
      <c r="M1379" s="13">
        <v>49</v>
      </c>
      <c r="N1379" s="13">
        <v>1</v>
      </c>
      <c r="O1379" s="13">
        <v>3300</v>
      </c>
      <c r="P1379" s="13">
        <v>3315</v>
      </c>
      <c r="Q1379" s="13">
        <v>49</v>
      </c>
    </row>
    <row r="1380" spans="1:17" x14ac:dyDescent="0.35">
      <c r="A1380" s="12">
        <v>67.650000000000006</v>
      </c>
      <c r="B1380" s="13"/>
      <c r="C1380" s="13"/>
      <c r="D1380" s="13"/>
      <c r="E1380" s="13"/>
      <c r="F1380" s="13"/>
      <c r="G1380" s="13"/>
      <c r="H1380" s="13"/>
      <c r="I1380" s="13"/>
      <c r="J1380" s="13">
        <v>1</v>
      </c>
      <c r="K1380" s="13">
        <v>3300</v>
      </c>
      <c r="L1380" s="13">
        <v>3315</v>
      </c>
      <c r="M1380" s="13">
        <v>49</v>
      </c>
      <c r="N1380" s="13">
        <v>1</v>
      </c>
      <c r="O1380" s="13">
        <v>3300</v>
      </c>
      <c r="P1380" s="13">
        <v>3315</v>
      </c>
      <c r="Q1380" s="13">
        <v>49</v>
      </c>
    </row>
    <row r="1381" spans="1:17" x14ac:dyDescent="0.35">
      <c r="A1381" s="11" t="s">
        <v>3347</v>
      </c>
      <c r="B1381" s="13"/>
      <c r="C1381" s="13"/>
      <c r="D1381" s="13"/>
      <c r="E1381" s="13"/>
      <c r="F1381" s="13"/>
      <c r="G1381" s="13"/>
      <c r="H1381" s="13"/>
      <c r="I1381" s="13"/>
      <c r="J1381" s="13">
        <v>1</v>
      </c>
      <c r="K1381" s="13">
        <v>2000</v>
      </c>
      <c r="L1381" s="13">
        <v>2389</v>
      </c>
      <c r="M1381" s="13">
        <v>22</v>
      </c>
      <c r="N1381" s="13">
        <v>1</v>
      </c>
      <c r="O1381" s="13">
        <v>2000</v>
      </c>
      <c r="P1381" s="13">
        <v>2389</v>
      </c>
      <c r="Q1381" s="13">
        <v>22</v>
      </c>
    </row>
    <row r="1382" spans="1:17" x14ac:dyDescent="0.35">
      <c r="A1382" s="12">
        <v>108.59</v>
      </c>
      <c r="B1382" s="13"/>
      <c r="C1382" s="13"/>
      <c r="D1382" s="13"/>
      <c r="E1382" s="13"/>
      <c r="F1382" s="13"/>
      <c r="G1382" s="13"/>
      <c r="H1382" s="13"/>
      <c r="I1382" s="13"/>
      <c r="J1382" s="13">
        <v>1</v>
      </c>
      <c r="K1382" s="13">
        <v>2000</v>
      </c>
      <c r="L1382" s="13">
        <v>2389</v>
      </c>
      <c r="M1382" s="13">
        <v>22</v>
      </c>
      <c r="N1382" s="13">
        <v>1</v>
      </c>
      <c r="O1382" s="13">
        <v>2000</v>
      </c>
      <c r="P1382" s="13">
        <v>2389</v>
      </c>
      <c r="Q1382" s="13">
        <v>22</v>
      </c>
    </row>
    <row r="1383" spans="1:17" x14ac:dyDescent="0.35">
      <c r="A1383" s="11" t="s">
        <v>3404</v>
      </c>
      <c r="B1383" s="13"/>
      <c r="C1383" s="13"/>
      <c r="D1383" s="13"/>
      <c r="E1383" s="13"/>
      <c r="F1383" s="13"/>
      <c r="G1383" s="13"/>
      <c r="H1383" s="13"/>
      <c r="I1383" s="13"/>
      <c r="J1383" s="13">
        <v>1</v>
      </c>
      <c r="K1383" s="13">
        <v>350</v>
      </c>
      <c r="L1383" s="13">
        <v>481.5</v>
      </c>
      <c r="M1383" s="13">
        <v>17</v>
      </c>
      <c r="N1383" s="13">
        <v>1</v>
      </c>
      <c r="O1383" s="13">
        <v>350</v>
      </c>
      <c r="P1383" s="13">
        <v>481.5</v>
      </c>
      <c r="Q1383" s="13">
        <v>17</v>
      </c>
    </row>
    <row r="1384" spans="1:17" x14ac:dyDescent="0.35">
      <c r="A1384" s="12">
        <v>28.32</v>
      </c>
      <c r="B1384" s="13"/>
      <c r="C1384" s="13"/>
      <c r="D1384" s="13"/>
      <c r="E1384" s="13"/>
      <c r="F1384" s="13"/>
      <c r="G1384" s="13"/>
      <c r="H1384" s="13"/>
      <c r="I1384" s="13"/>
      <c r="J1384" s="13">
        <v>1</v>
      </c>
      <c r="K1384" s="13">
        <v>350</v>
      </c>
      <c r="L1384" s="13">
        <v>481.5</v>
      </c>
      <c r="M1384" s="13">
        <v>17</v>
      </c>
      <c r="N1384" s="13">
        <v>1</v>
      </c>
      <c r="O1384" s="13">
        <v>350</v>
      </c>
      <c r="P1384" s="13">
        <v>481.5</v>
      </c>
      <c r="Q1384" s="13">
        <v>17</v>
      </c>
    </row>
    <row r="1385" spans="1:17" x14ac:dyDescent="0.35">
      <c r="A1385" s="11" t="s">
        <v>3659</v>
      </c>
      <c r="B1385" s="13"/>
      <c r="C1385" s="13"/>
      <c r="D1385" s="13"/>
      <c r="E1385" s="13"/>
      <c r="F1385" s="13"/>
      <c r="G1385" s="13"/>
      <c r="H1385" s="13"/>
      <c r="I1385" s="13"/>
      <c r="J1385" s="13">
        <v>1</v>
      </c>
      <c r="K1385" s="13">
        <v>8000</v>
      </c>
      <c r="L1385" s="13">
        <v>8114</v>
      </c>
      <c r="M1385" s="13">
        <v>40</v>
      </c>
      <c r="N1385" s="13">
        <v>1</v>
      </c>
      <c r="O1385" s="13">
        <v>8000</v>
      </c>
      <c r="P1385" s="13">
        <v>8114</v>
      </c>
      <c r="Q1385" s="13">
        <v>40</v>
      </c>
    </row>
    <row r="1386" spans="1:17" x14ac:dyDescent="0.35">
      <c r="A1386" s="12">
        <v>202.85</v>
      </c>
      <c r="B1386" s="13"/>
      <c r="C1386" s="13"/>
      <c r="D1386" s="13"/>
      <c r="E1386" s="13"/>
      <c r="F1386" s="13"/>
      <c r="G1386" s="13"/>
      <c r="H1386" s="13"/>
      <c r="I1386" s="13"/>
      <c r="J1386" s="13">
        <v>1</v>
      </c>
      <c r="K1386" s="13">
        <v>8000</v>
      </c>
      <c r="L1386" s="13">
        <v>8114</v>
      </c>
      <c r="M1386" s="13">
        <v>40</v>
      </c>
      <c r="N1386" s="13">
        <v>1</v>
      </c>
      <c r="O1386" s="13">
        <v>8000</v>
      </c>
      <c r="P1386" s="13">
        <v>8114</v>
      </c>
      <c r="Q1386" s="13">
        <v>40</v>
      </c>
    </row>
    <row r="1387" spans="1:17" x14ac:dyDescent="0.35">
      <c r="A1387" s="11" t="s">
        <v>1293</v>
      </c>
      <c r="B1387" s="13"/>
      <c r="C1387" s="13"/>
      <c r="D1387" s="13"/>
      <c r="E1387" s="13"/>
      <c r="F1387" s="13"/>
      <c r="G1387" s="13"/>
      <c r="H1387" s="13"/>
      <c r="I1387" s="13"/>
      <c r="J1387" s="13">
        <v>1</v>
      </c>
      <c r="K1387" s="13">
        <v>1700</v>
      </c>
      <c r="L1387" s="13">
        <v>1870</v>
      </c>
      <c r="M1387" s="13">
        <v>52</v>
      </c>
      <c r="N1387" s="13">
        <v>1</v>
      </c>
      <c r="O1387" s="13">
        <v>1700</v>
      </c>
      <c r="P1387" s="13">
        <v>1870</v>
      </c>
      <c r="Q1387" s="13">
        <v>52</v>
      </c>
    </row>
    <row r="1388" spans="1:17" x14ac:dyDescent="0.35">
      <c r="A1388" s="12">
        <v>35.96</v>
      </c>
      <c r="B1388" s="13"/>
      <c r="C1388" s="13"/>
      <c r="D1388" s="13"/>
      <c r="E1388" s="13"/>
      <c r="F1388" s="13"/>
      <c r="G1388" s="13"/>
      <c r="H1388" s="13"/>
      <c r="I1388" s="13"/>
      <c r="J1388" s="13">
        <v>1</v>
      </c>
      <c r="K1388" s="13">
        <v>1700</v>
      </c>
      <c r="L1388" s="13">
        <v>1870</v>
      </c>
      <c r="M1388" s="13">
        <v>52</v>
      </c>
      <c r="N1388" s="13">
        <v>1</v>
      </c>
      <c r="O1388" s="13">
        <v>1700</v>
      </c>
      <c r="P1388" s="13">
        <v>1870</v>
      </c>
      <c r="Q1388" s="13">
        <v>52</v>
      </c>
    </row>
    <row r="1389" spans="1:17" x14ac:dyDescent="0.35">
      <c r="A1389" s="11" t="s">
        <v>3504</v>
      </c>
      <c r="B1389" s="13"/>
      <c r="C1389" s="13"/>
      <c r="D1389" s="13"/>
      <c r="E1389" s="13"/>
      <c r="F1389" s="13"/>
      <c r="G1389" s="13"/>
      <c r="H1389" s="13"/>
      <c r="I1389" s="13"/>
      <c r="J1389" s="13">
        <v>1</v>
      </c>
      <c r="K1389" s="13">
        <v>2500</v>
      </c>
      <c r="L1389" s="13">
        <v>2594</v>
      </c>
      <c r="M1389" s="13">
        <v>39</v>
      </c>
      <c r="N1389" s="13">
        <v>1</v>
      </c>
      <c r="O1389" s="13">
        <v>2500</v>
      </c>
      <c r="P1389" s="13">
        <v>2594</v>
      </c>
      <c r="Q1389" s="13">
        <v>39</v>
      </c>
    </row>
    <row r="1390" spans="1:17" x14ac:dyDescent="0.35">
      <c r="A1390" s="12">
        <v>66.510000000000005</v>
      </c>
      <c r="B1390" s="13"/>
      <c r="C1390" s="13"/>
      <c r="D1390" s="13"/>
      <c r="E1390" s="13"/>
      <c r="F1390" s="13"/>
      <c r="G1390" s="13"/>
      <c r="H1390" s="13"/>
      <c r="I1390" s="13"/>
      <c r="J1390" s="13">
        <v>1</v>
      </c>
      <c r="K1390" s="13">
        <v>2500</v>
      </c>
      <c r="L1390" s="13">
        <v>2594</v>
      </c>
      <c r="M1390" s="13">
        <v>39</v>
      </c>
      <c r="N1390" s="13">
        <v>1</v>
      </c>
      <c r="O1390" s="13">
        <v>2500</v>
      </c>
      <c r="P1390" s="13">
        <v>2594</v>
      </c>
      <c r="Q1390" s="13">
        <v>39</v>
      </c>
    </row>
    <row r="1391" spans="1:17" x14ac:dyDescent="0.35">
      <c r="A1391" s="11" t="s">
        <v>2832</v>
      </c>
      <c r="B1391" s="13"/>
      <c r="C1391" s="13"/>
      <c r="D1391" s="13"/>
      <c r="E1391" s="13"/>
      <c r="F1391" s="13"/>
      <c r="G1391" s="13"/>
      <c r="H1391" s="13"/>
      <c r="I1391" s="13"/>
      <c r="J1391" s="13">
        <v>1</v>
      </c>
      <c r="K1391" s="13">
        <v>2500</v>
      </c>
      <c r="L1391" s="13">
        <v>2867.99</v>
      </c>
      <c r="M1391" s="13">
        <v>95</v>
      </c>
      <c r="N1391" s="13">
        <v>1</v>
      </c>
      <c r="O1391" s="13">
        <v>2500</v>
      </c>
      <c r="P1391" s="13">
        <v>2867.99</v>
      </c>
      <c r="Q1391" s="13">
        <v>95</v>
      </c>
    </row>
    <row r="1392" spans="1:17" x14ac:dyDescent="0.35">
      <c r="A1392" s="12">
        <v>30.19</v>
      </c>
      <c r="B1392" s="13"/>
      <c r="C1392" s="13"/>
      <c r="D1392" s="13"/>
      <c r="E1392" s="13"/>
      <c r="F1392" s="13"/>
      <c r="G1392" s="13"/>
      <c r="H1392" s="13"/>
      <c r="I1392" s="13"/>
      <c r="J1392" s="13">
        <v>1</v>
      </c>
      <c r="K1392" s="13">
        <v>2500</v>
      </c>
      <c r="L1392" s="13">
        <v>2867.99</v>
      </c>
      <c r="M1392" s="13">
        <v>95</v>
      </c>
      <c r="N1392" s="13">
        <v>1</v>
      </c>
      <c r="O1392" s="13">
        <v>2500</v>
      </c>
      <c r="P1392" s="13">
        <v>2867.99</v>
      </c>
      <c r="Q1392" s="13">
        <v>95</v>
      </c>
    </row>
    <row r="1393" spans="1:17" x14ac:dyDescent="0.35">
      <c r="A1393" s="11" t="s">
        <v>4054</v>
      </c>
      <c r="B1393" s="13">
        <v>1</v>
      </c>
      <c r="C1393" s="13">
        <v>3750</v>
      </c>
      <c r="D1393" s="13">
        <v>95</v>
      </c>
      <c r="E1393" s="13">
        <v>4</v>
      </c>
      <c r="F1393" s="13"/>
      <c r="G1393" s="13"/>
      <c r="H1393" s="13"/>
      <c r="I1393" s="13"/>
      <c r="J1393" s="13"/>
      <c r="K1393" s="13"/>
      <c r="L1393" s="13"/>
      <c r="M1393" s="13"/>
      <c r="N1393" s="13">
        <v>1</v>
      </c>
      <c r="O1393" s="13">
        <v>3750</v>
      </c>
      <c r="P1393" s="13">
        <v>95</v>
      </c>
      <c r="Q1393" s="13">
        <v>4</v>
      </c>
    </row>
    <row r="1394" spans="1:17" x14ac:dyDescent="0.35">
      <c r="A1394" s="12">
        <v>23.75</v>
      </c>
      <c r="B1394" s="13">
        <v>1</v>
      </c>
      <c r="C1394" s="13">
        <v>3750</v>
      </c>
      <c r="D1394" s="13">
        <v>95</v>
      </c>
      <c r="E1394" s="13">
        <v>4</v>
      </c>
      <c r="F1394" s="13"/>
      <c r="G1394" s="13"/>
      <c r="H1394" s="13"/>
      <c r="I1394" s="13"/>
      <c r="J1394" s="13"/>
      <c r="K1394" s="13"/>
      <c r="L1394" s="13"/>
      <c r="M1394" s="13"/>
      <c r="N1394" s="13">
        <v>1</v>
      </c>
      <c r="O1394" s="13">
        <v>3750</v>
      </c>
      <c r="P1394" s="13">
        <v>95</v>
      </c>
      <c r="Q1394" s="13">
        <v>4</v>
      </c>
    </row>
    <row r="1395" spans="1:17" x14ac:dyDescent="0.35">
      <c r="A1395" s="11" t="s">
        <v>3613</v>
      </c>
      <c r="B1395" s="13"/>
      <c r="C1395" s="13"/>
      <c r="D1395" s="13"/>
      <c r="E1395" s="13"/>
      <c r="F1395" s="13"/>
      <c r="G1395" s="13"/>
      <c r="H1395" s="13"/>
      <c r="I1395" s="13"/>
      <c r="J1395" s="13">
        <v>1</v>
      </c>
      <c r="K1395" s="13">
        <v>2500</v>
      </c>
      <c r="L1395" s="13">
        <v>2670</v>
      </c>
      <c r="M1395" s="13">
        <v>72</v>
      </c>
      <c r="N1395" s="13">
        <v>1</v>
      </c>
      <c r="O1395" s="13">
        <v>2500</v>
      </c>
      <c r="P1395" s="13">
        <v>2670</v>
      </c>
      <c r="Q1395" s="13">
        <v>72</v>
      </c>
    </row>
    <row r="1396" spans="1:17" x14ac:dyDescent="0.35">
      <c r="A1396" s="12">
        <v>37.08</v>
      </c>
      <c r="B1396" s="13"/>
      <c r="C1396" s="13"/>
      <c r="D1396" s="13"/>
      <c r="E1396" s="13"/>
      <c r="F1396" s="13"/>
      <c r="G1396" s="13"/>
      <c r="H1396" s="13"/>
      <c r="I1396" s="13"/>
      <c r="J1396" s="13">
        <v>1</v>
      </c>
      <c r="K1396" s="13">
        <v>2500</v>
      </c>
      <c r="L1396" s="13">
        <v>2670</v>
      </c>
      <c r="M1396" s="13">
        <v>72</v>
      </c>
      <c r="N1396" s="13">
        <v>1</v>
      </c>
      <c r="O1396" s="13">
        <v>2500</v>
      </c>
      <c r="P1396" s="13">
        <v>2670</v>
      </c>
      <c r="Q1396" s="13">
        <v>72</v>
      </c>
    </row>
    <row r="1397" spans="1:17" x14ac:dyDescent="0.35">
      <c r="A1397" s="11" t="s">
        <v>2823</v>
      </c>
      <c r="B1397" s="13"/>
      <c r="C1397" s="13"/>
      <c r="D1397" s="13"/>
      <c r="E1397" s="13"/>
      <c r="F1397" s="13"/>
      <c r="G1397" s="13"/>
      <c r="H1397" s="13"/>
      <c r="I1397" s="13"/>
      <c r="J1397" s="13">
        <v>1</v>
      </c>
      <c r="K1397" s="13">
        <v>100</v>
      </c>
      <c r="L1397" s="13">
        <v>124</v>
      </c>
      <c r="M1397" s="13">
        <v>14</v>
      </c>
      <c r="N1397" s="13">
        <v>1</v>
      </c>
      <c r="O1397" s="13">
        <v>100</v>
      </c>
      <c r="P1397" s="13">
        <v>124</v>
      </c>
      <c r="Q1397" s="13">
        <v>14</v>
      </c>
    </row>
    <row r="1398" spans="1:17" x14ac:dyDescent="0.35">
      <c r="A1398" s="12">
        <v>8.86</v>
      </c>
      <c r="B1398" s="13"/>
      <c r="C1398" s="13"/>
      <c r="D1398" s="13"/>
      <c r="E1398" s="13"/>
      <c r="F1398" s="13"/>
      <c r="G1398" s="13"/>
      <c r="H1398" s="13"/>
      <c r="I1398" s="13"/>
      <c r="J1398" s="13">
        <v>1</v>
      </c>
      <c r="K1398" s="13">
        <v>100</v>
      </c>
      <c r="L1398" s="13">
        <v>124</v>
      </c>
      <c r="M1398" s="13">
        <v>14</v>
      </c>
      <c r="N1398" s="13">
        <v>1</v>
      </c>
      <c r="O1398" s="13">
        <v>100</v>
      </c>
      <c r="P1398" s="13">
        <v>124</v>
      </c>
      <c r="Q1398" s="13">
        <v>14</v>
      </c>
    </row>
    <row r="1399" spans="1:17" x14ac:dyDescent="0.35">
      <c r="A1399" s="11" t="s">
        <v>3721</v>
      </c>
      <c r="B1399" s="13"/>
      <c r="C1399" s="13"/>
      <c r="D1399" s="13"/>
      <c r="E1399" s="13"/>
      <c r="F1399" s="13"/>
      <c r="G1399" s="13"/>
      <c r="H1399" s="13"/>
      <c r="I1399" s="13"/>
      <c r="J1399" s="13">
        <v>1</v>
      </c>
      <c r="K1399" s="13">
        <v>4300</v>
      </c>
      <c r="L1399" s="13">
        <v>4409.55</v>
      </c>
      <c r="M1399" s="13">
        <v>89</v>
      </c>
      <c r="N1399" s="13">
        <v>1</v>
      </c>
      <c r="O1399" s="13">
        <v>4300</v>
      </c>
      <c r="P1399" s="13">
        <v>4409.55</v>
      </c>
      <c r="Q1399" s="13">
        <v>89</v>
      </c>
    </row>
    <row r="1400" spans="1:17" x14ac:dyDescent="0.35">
      <c r="A1400" s="12">
        <v>49.55</v>
      </c>
      <c r="B1400" s="13"/>
      <c r="C1400" s="13"/>
      <c r="D1400" s="13"/>
      <c r="E1400" s="13"/>
      <c r="F1400" s="13"/>
      <c r="G1400" s="13"/>
      <c r="H1400" s="13"/>
      <c r="I1400" s="13"/>
      <c r="J1400" s="13">
        <v>1</v>
      </c>
      <c r="K1400" s="13">
        <v>4300</v>
      </c>
      <c r="L1400" s="13">
        <v>4409.55</v>
      </c>
      <c r="M1400" s="13">
        <v>89</v>
      </c>
      <c r="N1400" s="13">
        <v>1</v>
      </c>
      <c r="O1400" s="13">
        <v>4300</v>
      </c>
      <c r="P1400" s="13">
        <v>4409.55</v>
      </c>
      <c r="Q1400" s="13">
        <v>89</v>
      </c>
    </row>
    <row r="1401" spans="1:17" x14ac:dyDescent="0.35">
      <c r="A1401" s="11" t="s">
        <v>3496</v>
      </c>
      <c r="B1401" s="13"/>
      <c r="C1401" s="13"/>
      <c r="D1401" s="13"/>
      <c r="E1401" s="13"/>
      <c r="F1401" s="13"/>
      <c r="G1401" s="13"/>
      <c r="H1401" s="13"/>
      <c r="I1401" s="13"/>
      <c r="J1401" s="13">
        <v>1</v>
      </c>
      <c r="K1401" s="13">
        <v>1551</v>
      </c>
      <c r="L1401" s="13">
        <v>1686</v>
      </c>
      <c r="M1401" s="13">
        <v>49</v>
      </c>
      <c r="N1401" s="13">
        <v>1</v>
      </c>
      <c r="O1401" s="13">
        <v>1551</v>
      </c>
      <c r="P1401" s="13">
        <v>1686</v>
      </c>
      <c r="Q1401" s="13">
        <v>49</v>
      </c>
    </row>
    <row r="1402" spans="1:17" x14ac:dyDescent="0.35">
      <c r="A1402" s="12">
        <v>34.409999999999997</v>
      </c>
      <c r="B1402" s="13"/>
      <c r="C1402" s="13"/>
      <c r="D1402" s="13"/>
      <c r="E1402" s="13"/>
      <c r="F1402" s="13"/>
      <c r="G1402" s="13"/>
      <c r="H1402" s="13"/>
      <c r="I1402" s="13"/>
      <c r="J1402" s="13">
        <v>1</v>
      </c>
      <c r="K1402" s="13">
        <v>1551</v>
      </c>
      <c r="L1402" s="13">
        <v>1686</v>
      </c>
      <c r="M1402" s="13">
        <v>49</v>
      </c>
      <c r="N1402" s="13">
        <v>1</v>
      </c>
      <c r="O1402" s="13">
        <v>1551</v>
      </c>
      <c r="P1402" s="13">
        <v>1686</v>
      </c>
      <c r="Q1402" s="13">
        <v>49</v>
      </c>
    </row>
    <row r="1403" spans="1:17" x14ac:dyDescent="0.35">
      <c r="A1403" s="11" t="s">
        <v>3254</v>
      </c>
      <c r="B1403" s="13"/>
      <c r="C1403" s="13"/>
      <c r="D1403" s="13"/>
      <c r="E1403" s="13"/>
      <c r="F1403" s="13"/>
      <c r="G1403" s="13"/>
      <c r="H1403" s="13"/>
      <c r="I1403" s="13"/>
      <c r="J1403" s="13">
        <v>1</v>
      </c>
      <c r="K1403" s="13">
        <v>13000</v>
      </c>
      <c r="L1403" s="13">
        <v>13163.5</v>
      </c>
      <c r="M1403" s="13">
        <v>186</v>
      </c>
      <c r="N1403" s="13">
        <v>1</v>
      </c>
      <c r="O1403" s="13">
        <v>13000</v>
      </c>
      <c r="P1403" s="13">
        <v>13163.5</v>
      </c>
      <c r="Q1403" s="13">
        <v>186</v>
      </c>
    </row>
    <row r="1404" spans="1:17" x14ac:dyDescent="0.35">
      <c r="A1404" s="12">
        <v>70.77</v>
      </c>
      <c r="B1404" s="13"/>
      <c r="C1404" s="13"/>
      <c r="D1404" s="13"/>
      <c r="E1404" s="13"/>
      <c r="F1404" s="13"/>
      <c r="G1404" s="13"/>
      <c r="H1404" s="13"/>
      <c r="I1404" s="13"/>
      <c r="J1404" s="13">
        <v>1</v>
      </c>
      <c r="K1404" s="13">
        <v>13000</v>
      </c>
      <c r="L1404" s="13">
        <v>13163.5</v>
      </c>
      <c r="M1404" s="13">
        <v>186</v>
      </c>
      <c r="N1404" s="13">
        <v>1</v>
      </c>
      <c r="O1404" s="13">
        <v>13000</v>
      </c>
      <c r="P1404" s="13">
        <v>13163.5</v>
      </c>
      <c r="Q1404" s="13">
        <v>186</v>
      </c>
    </row>
    <row r="1405" spans="1:17" x14ac:dyDescent="0.35">
      <c r="A1405" s="11" t="s">
        <v>3512</v>
      </c>
      <c r="B1405" s="13"/>
      <c r="C1405" s="13"/>
      <c r="D1405" s="13"/>
      <c r="E1405" s="13"/>
      <c r="F1405" s="13"/>
      <c r="G1405" s="13"/>
      <c r="H1405" s="13"/>
      <c r="I1405" s="13"/>
      <c r="J1405" s="13">
        <v>1</v>
      </c>
      <c r="K1405" s="13">
        <v>2800</v>
      </c>
      <c r="L1405" s="13">
        <v>3315</v>
      </c>
      <c r="M1405" s="13">
        <v>44</v>
      </c>
      <c r="N1405" s="13">
        <v>1</v>
      </c>
      <c r="O1405" s="13">
        <v>2800</v>
      </c>
      <c r="P1405" s="13">
        <v>3315</v>
      </c>
      <c r="Q1405" s="13">
        <v>44</v>
      </c>
    </row>
    <row r="1406" spans="1:17" x14ac:dyDescent="0.35">
      <c r="A1406" s="12">
        <v>75.34</v>
      </c>
      <c r="B1406" s="13"/>
      <c r="C1406" s="13"/>
      <c r="D1406" s="13"/>
      <c r="E1406" s="13"/>
      <c r="F1406" s="13"/>
      <c r="G1406" s="13"/>
      <c r="H1406" s="13"/>
      <c r="I1406" s="13"/>
      <c r="J1406" s="13">
        <v>1</v>
      </c>
      <c r="K1406" s="13">
        <v>2800</v>
      </c>
      <c r="L1406" s="13">
        <v>3315</v>
      </c>
      <c r="M1406" s="13">
        <v>44</v>
      </c>
      <c r="N1406" s="13">
        <v>1</v>
      </c>
      <c r="O1406" s="13">
        <v>2800</v>
      </c>
      <c r="P1406" s="13">
        <v>3315</v>
      </c>
      <c r="Q1406" s="13">
        <v>44</v>
      </c>
    </row>
    <row r="1407" spans="1:17" x14ac:dyDescent="0.35">
      <c r="A1407" s="11" t="s">
        <v>3317</v>
      </c>
      <c r="B1407" s="13"/>
      <c r="C1407" s="13"/>
      <c r="D1407" s="13"/>
      <c r="E1407" s="13"/>
      <c r="F1407" s="13"/>
      <c r="G1407" s="13"/>
      <c r="H1407" s="13"/>
      <c r="I1407" s="13"/>
      <c r="J1407" s="13">
        <v>1</v>
      </c>
      <c r="K1407" s="13">
        <v>1050</v>
      </c>
      <c r="L1407" s="13">
        <v>1115</v>
      </c>
      <c r="M1407" s="13">
        <v>18</v>
      </c>
      <c r="N1407" s="13">
        <v>1</v>
      </c>
      <c r="O1407" s="13">
        <v>1050</v>
      </c>
      <c r="P1407" s="13">
        <v>1115</v>
      </c>
      <c r="Q1407" s="13">
        <v>18</v>
      </c>
    </row>
    <row r="1408" spans="1:17" x14ac:dyDescent="0.35">
      <c r="A1408" s="12">
        <v>61.94</v>
      </c>
      <c r="B1408" s="13"/>
      <c r="C1408" s="13"/>
      <c r="D1408" s="13"/>
      <c r="E1408" s="13"/>
      <c r="F1408" s="13"/>
      <c r="G1408" s="13"/>
      <c r="H1408" s="13"/>
      <c r="I1408" s="13"/>
      <c r="J1408" s="13">
        <v>1</v>
      </c>
      <c r="K1408" s="13">
        <v>1050</v>
      </c>
      <c r="L1408" s="13">
        <v>1115</v>
      </c>
      <c r="M1408" s="13">
        <v>18</v>
      </c>
      <c r="N1408" s="13">
        <v>1</v>
      </c>
      <c r="O1408" s="13">
        <v>1050</v>
      </c>
      <c r="P1408" s="13">
        <v>1115</v>
      </c>
      <c r="Q1408" s="13">
        <v>18</v>
      </c>
    </row>
    <row r="1409" spans="1:17" x14ac:dyDescent="0.35">
      <c r="A1409" s="11" t="s">
        <v>3135</v>
      </c>
      <c r="B1409" s="13"/>
      <c r="C1409" s="13"/>
      <c r="D1409" s="13"/>
      <c r="E1409" s="13"/>
      <c r="F1409" s="13">
        <v>1</v>
      </c>
      <c r="G1409" s="13">
        <v>777</v>
      </c>
      <c r="H1409" s="13">
        <v>162</v>
      </c>
      <c r="I1409" s="13">
        <v>7</v>
      </c>
      <c r="J1409" s="13"/>
      <c r="K1409" s="13"/>
      <c r="L1409" s="13"/>
      <c r="M1409" s="13"/>
      <c r="N1409" s="13">
        <v>1</v>
      </c>
      <c r="O1409" s="13">
        <v>777</v>
      </c>
      <c r="P1409" s="13">
        <v>162</v>
      </c>
      <c r="Q1409" s="13">
        <v>7</v>
      </c>
    </row>
    <row r="1410" spans="1:17" x14ac:dyDescent="0.35">
      <c r="A1410" s="12">
        <v>23.14</v>
      </c>
      <c r="B1410" s="13"/>
      <c r="C1410" s="13"/>
      <c r="D1410" s="13"/>
      <c r="E1410" s="13"/>
      <c r="F1410" s="13">
        <v>1</v>
      </c>
      <c r="G1410" s="13">
        <v>777</v>
      </c>
      <c r="H1410" s="13">
        <v>162</v>
      </c>
      <c r="I1410" s="13">
        <v>7</v>
      </c>
      <c r="J1410" s="13"/>
      <c r="K1410" s="13"/>
      <c r="L1410" s="13"/>
      <c r="M1410" s="13"/>
      <c r="N1410" s="13">
        <v>1</v>
      </c>
      <c r="O1410" s="13">
        <v>777</v>
      </c>
      <c r="P1410" s="13">
        <v>162</v>
      </c>
      <c r="Q1410" s="13">
        <v>7</v>
      </c>
    </row>
    <row r="1411" spans="1:17" x14ac:dyDescent="0.35">
      <c r="A1411" s="11" t="s">
        <v>3595</v>
      </c>
      <c r="B1411" s="13"/>
      <c r="C1411" s="13"/>
      <c r="D1411" s="13"/>
      <c r="E1411" s="13"/>
      <c r="F1411" s="13"/>
      <c r="G1411" s="13"/>
      <c r="H1411" s="13"/>
      <c r="I1411" s="13"/>
      <c r="J1411" s="13">
        <v>1</v>
      </c>
      <c r="K1411" s="13">
        <v>1100</v>
      </c>
      <c r="L1411" s="13">
        <v>1185</v>
      </c>
      <c r="M1411" s="13">
        <v>15</v>
      </c>
      <c r="N1411" s="13">
        <v>1</v>
      </c>
      <c r="O1411" s="13">
        <v>1100</v>
      </c>
      <c r="P1411" s="13">
        <v>1185</v>
      </c>
      <c r="Q1411" s="13">
        <v>15</v>
      </c>
    </row>
    <row r="1412" spans="1:17" x14ac:dyDescent="0.35">
      <c r="A1412" s="12">
        <v>79</v>
      </c>
      <c r="B1412" s="13"/>
      <c r="C1412" s="13"/>
      <c r="D1412" s="13"/>
      <c r="E1412" s="13"/>
      <c r="F1412" s="13"/>
      <c r="G1412" s="13"/>
      <c r="H1412" s="13"/>
      <c r="I1412" s="13"/>
      <c r="J1412" s="13">
        <v>1</v>
      </c>
      <c r="K1412" s="13">
        <v>1100</v>
      </c>
      <c r="L1412" s="13">
        <v>1185</v>
      </c>
      <c r="M1412" s="13">
        <v>15</v>
      </c>
      <c r="N1412" s="13">
        <v>1</v>
      </c>
      <c r="O1412" s="13">
        <v>1100</v>
      </c>
      <c r="P1412" s="13">
        <v>1185</v>
      </c>
      <c r="Q1412" s="13">
        <v>15</v>
      </c>
    </row>
    <row r="1413" spans="1:17" x14ac:dyDescent="0.35">
      <c r="A1413" s="11" t="s">
        <v>3222</v>
      </c>
      <c r="B1413" s="13"/>
      <c r="C1413" s="13"/>
      <c r="D1413" s="13"/>
      <c r="E1413" s="13"/>
      <c r="F1413" s="13"/>
      <c r="G1413" s="13"/>
      <c r="H1413" s="13"/>
      <c r="I1413" s="13"/>
      <c r="J1413" s="13">
        <v>1</v>
      </c>
      <c r="K1413" s="13">
        <v>2500</v>
      </c>
      <c r="L1413" s="13">
        <v>3120</v>
      </c>
      <c r="M1413" s="13">
        <v>84</v>
      </c>
      <c r="N1413" s="13">
        <v>1</v>
      </c>
      <c r="O1413" s="13">
        <v>2500</v>
      </c>
      <c r="P1413" s="13">
        <v>3120</v>
      </c>
      <c r="Q1413" s="13">
        <v>84</v>
      </c>
    </row>
    <row r="1414" spans="1:17" x14ac:dyDescent="0.35">
      <c r="A1414" s="12">
        <v>37.14</v>
      </c>
      <c r="B1414" s="13"/>
      <c r="C1414" s="13"/>
      <c r="D1414" s="13"/>
      <c r="E1414" s="13"/>
      <c r="F1414" s="13"/>
      <c r="G1414" s="13"/>
      <c r="H1414" s="13"/>
      <c r="I1414" s="13"/>
      <c r="J1414" s="13">
        <v>1</v>
      </c>
      <c r="K1414" s="13">
        <v>2500</v>
      </c>
      <c r="L1414" s="13">
        <v>3120</v>
      </c>
      <c r="M1414" s="13">
        <v>84</v>
      </c>
      <c r="N1414" s="13">
        <v>1</v>
      </c>
      <c r="O1414" s="13">
        <v>2500</v>
      </c>
      <c r="P1414" s="13">
        <v>3120</v>
      </c>
      <c r="Q1414" s="13">
        <v>84</v>
      </c>
    </row>
    <row r="1415" spans="1:17" x14ac:dyDescent="0.35">
      <c r="A1415" s="11" t="s">
        <v>3731</v>
      </c>
      <c r="B1415" s="13">
        <v>1</v>
      </c>
      <c r="C1415" s="13">
        <v>1500</v>
      </c>
      <c r="D1415" s="13">
        <v>427</v>
      </c>
      <c r="E1415" s="13">
        <v>7</v>
      </c>
      <c r="F1415" s="13"/>
      <c r="G1415" s="13"/>
      <c r="H1415" s="13"/>
      <c r="I1415" s="13"/>
      <c r="J1415" s="13"/>
      <c r="K1415" s="13"/>
      <c r="L1415" s="13"/>
      <c r="M1415" s="13"/>
      <c r="N1415" s="13">
        <v>1</v>
      </c>
      <c r="O1415" s="13">
        <v>1500</v>
      </c>
      <c r="P1415" s="13">
        <v>427</v>
      </c>
      <c r="Q1415" s="13">
        <v>7</v>
      </c>
    </row>
    <row r="1416" spans="1:17" x14ac:dyDescent="0.35">
      <c r="A1416" s="12">
        <v>61</v>
      </c>
      <c r="B1416" s="13">
        <v>1</v>
      </c>
      <c r="C1416" s="13">
        <v>1500</v>
      </c>
      <c r="D1416" s="13">
        <v>427</v>
      </c>
      <c r="E1416" s="13">
        <v>7</v>
      </c>
      <c r="F1416" s="13"/>
      <c r="G1416" s="13"/>
      <c r="H1416" s="13"/>
      <c r="I1416" s="13"/>
      <c r="J1416" s="13"/>
      <c r="K1416" s="13"/>
      <c r="L1416" s="13"/>
      <c r="M1416" s="13"/>
      <c r="N1416" s="13">
        <v>1</v>
      </c>
      <c r="O1416" s="13">
        <v>1500</v>
      </c>
      <c r="P1416" s="13">
        <v>427</v>
      </c>
      <c r="Q1416" s="13">
        <v>7</v>
      </c>
    </row>
    <row r="1417" spans="1:17" x14ac:dyDescent="0.35">
      <c r="A1417" s="11" t="s">
        <v>4011</v>
      </c>
      <c r="B1417" s="13">
        <v>1</v>
      </c>
      <c r="C1417" s="13">
        <v>7000</v>
      </c>
      <c r="D1417" s="13">
        <v>1</v>
      </c>
      <c r="E1417" s="13">
        <v>1</v>
      </c>
      <c r="F1417" s="13"/>
      <c r="G1417" s="13"/>
      <c r="H1417" s="13"/>
      <c r="I1417" s="13"/>
      <c r="J1417" s="13"/>
      <c r="K1417" s="13"/>
      <c r="L1417" s="13"/>
      <c r="M1417" s="13"/>
      <c r="N1417" s="13">
        <v>1</v>
      </c>
      <c r="O1417" s="13">
        <v>7000</v>
      </c>
      <c r="P1417" s="13">
        <v>1</v>
      </c>
      <c r="Q1417" s="13">
        <v>1</v>
      </c>
    </row>
    <row r="1418" spans="1:17" x14ac:dyDescent="0.35">
      <c r="A1418" s="12">
        <v>1</v>
      </c>
      <c r="B1418" s="13">
        <v>1</v>
      </c>
      <c r="C1418" s="13">
        <v>7000</v>
      </c>
      <c r="D1418" s="13">
        <v>1</v>
      </c>
      <c r="E1418" s="13">
        <v>1</v>
      </c>
      <c r="F1418" s="13"/>
      <c r="G1418" s="13"/>
      <c r="H1418" s="13"/>
      <c r="I1418" s="13"/>
      <c r="J1418" s="13"/>
      <c r="K1418" s="13"/>
      <c r="L1418" s="13"/>
      <c r="M1418" s="13"/>
      <c r="N1418" s="13">
        <v>1</v>
      </c>
      <c r="O1418" s="13">
        <v>7000</v>
      </c>
      <c r="P1418" s="13">
        <v>1</v>
      </c>
      <c r="Q1418" s="13">
        <v>1</v>
      </c>
    </row>
    <row r="1419" spans="1:17" x14ac:dyDescent="0.35">
      <c r="A1419" s="11" t="s">
        <v>2961</v>
      </c>
      <c r="B1419" s="13"/>
      <c r="C1419" s="13"/>
      <c r="D1419" s="13"/>
      <c r="E1419" s="13"/>
      <c r="F1419" s="13"/>
      <c r="G1419" s="13"/>
      <c r="H1419" s="13"/>
      <c r="I1419" s="13"/>
      <c r="J1419" s="13">
        <v>1</v>
      </c>
      <c r="K1419" s="13">
        <v>5000</v>
      </c>
      <c r="L1419" s="13">
        <v>5481</v>
      </c>
      <c r="M1419" s="13">
        <v>108</v>
      </c>
      <c r="N1419" s="13">
        <v>1</v>
      </c>
      <c r="O1419" s="13">
        <v>5000</v>
      </c>
      <c r="P1419" s="13">
        <v>5481</v>
      </c>
      <c r="Q1419" s="13">
        <v>108</v>
      </c>
    </row>
    <row r="1420" spans="1:17" x14ac:dyDescent="0.35">
      <c r="A1420" s="12">
        <v>50.75</v>
      </c>
      <c r="B1420" s="13"/>
      <c r="C1420" s="13"/>
      <c r="D1420" s="13"/>
      <c r="E1420" s="13"/>
      <c r="F1420" s="13"/>
      <c r="G1420" s="13"/>
      <c r="H1420" s="13"/>
      <c r="I1420" s="13"/>
      <c r="J1420" s="13">
        <v>1</v>
      </c>
      <c r="K1420" s="13">
        <v>5000</v>
      </c>
      <c r="L1420" s="13">
        <v>5481</v>
      </c>
      <c r="M1420" s="13">
        <v>108</v>
      </c>
      <c r="N1420" s="13">
        <v>1</v>
      </c>
      <c r="O1420" s="13">
        <v>5000</v>
      </c>
      <c r="P1420" s="13">
        <v>5481</v>
      </c>
      <c r="Q1420" s="13">
        <v>108</v>
      </c>
    </row>
    <row r="1421" spans="1:17" x14ac:dyDescent="0.35">
      <c r="A1421" s="11" t="s">
        <v>3509</v>
      </c>
      <c r="B1421" s="13"/>
      <c r="C1421" s="13"/>
      <c r="D1421" s="13"/>
      <c r="E1421" s="13"/>
      <c r="F1421" s="13"/>
      <c r="G1421" s="13"/>
      <c r="H1421" s="13"/>
      <c r="I1421" s="13"/>
      <c r="J1421" s="13">
        <v>1</v>
      </c>
      <c r="K1421" s="13">
        <v>900</v>
      </c>
      <c r="L1421" s="13">
        <v>905</v>
      </c>
      <c r="M1421" s="13">
        <v>15</v>
      </c>
      <c r="N1421" s="13">
        <v>1</v>
      </c>
      <c r="O1421" s="13">
        <v>900</v>
      </c>
      <c r="P1421" s="13">
        <v>905</v>
      </c>
      <c r="Q1421" s="13">
        <v>15</v>
      </c>
    </row>
    <row r="1422" spans="1:17" x14ac:dyDescent="0.35">
      <c r="A1422" s="12">
        <v>60.33</v>
      </c>
      <c r="B1422" s="13"/>
      <c r="C1422" s="13"/>
      <c r="D1422" s="13"/>
      <c r="E1422" s="13"/>
      <c r="F1422" s="13"/>
      <c r="G1422" s="13"/>
      <c r="H1422" s="13"/>
      <c r="I1422" s="13"/>
      <c r="J1422" s="13">
        <v>1</v>
      </c>
      <c r="K1422" s="13">
        <v>900</v>
      </c>
      <c r="L1422" s="13">
        <v>905</v>
      </c>
      <c r="M1422" s="13">
        <v>15</v>
      </c>
      <c r="N1422" s="13">
        <v>1</v>
      </c>
      <c r="O1422" s="13">
        <v>900</v>
      </c>
      <c r="P1422" s="13">
        <v>905</v>
      </c>
      <c r="Q1422" s="13">
        <v>15</v>
      </c>
    </row>
    <row r="1423" spans="1:17" x14ac:dyDescent="0.35">
      <c r="A1423" s="11" t="s">
        <v>3830</v>
      </c>
      <c r="B1423" s="13"/>
      <c r="C1423" s="13"/>
      <c r="D1423" s="13"/>
      <c r="E1423" s="13"/>
      <c r="F1423" s="13"/>
      <c r="G1423" s="13"/>
      <c r="H1423" s="13"/>
      <c r="I1423" s="13"/>
      <c r="J1423" s="13">
        <v>1</v>
      </c>
      <c r="K1423" s="13">
        <v>1200</v>
      </c>
      <c r="L1423" s="13">
        <v>1400</v>
      </c>
      <c r="M1423" s="13">
        <v>20</v>
      </c>
      <c r="N1423" s="13">
        <v>1</v>
      </c>
      <c r="O1423" s="13">
        <v>1200</v>
      </c>
      <c r="P1423" s="13">
        <v>1400</v>
      </c>
      <c r="Q1423" s="13">
        <v>20</v>
      </c>
    </row>
    <row r="1424" spans="1:17" x14ac:dyDescent="0.35">
      <c r="A1424" s="12">
        <v>70</v>
      </c>
      <c r="B1424" s="13"/>
      <c r="C1424" s="13"/>
      <c r="D1424" s="13"/>
      <c r="E1424" s="13"/>
      <c r="F1424" s="13"/>
      <c r="G1424" s="13"/>
      <c r="H1424" s="13"/>
      <c r="I1424" s="13"/>
      <c r="J1424" s="13">
        <v>1</v>
      </c>
      <c r="K1424" s="13">
        <v>1200</v>
      </c>
      <c r="L1424" s="13">
        <v>1400</v>
      </c>
      <c r="M1424" s="13">
        <v>20</v>
      </c>
      <c r="N1424" s="13">
        <v>1</v>
      </c>
      <c r="O1424" s="13">
        <v>1200</v>
      </c>
      <c r="P1424" s="13">
        <v>1400</v>
      </c>
      <c r="Q1424" s="13">
        <v>20</v>
      </c>
    </row>
    <row r="1425" spans="1:17" x14ac:dyDescent="0.35">
      <c r="A1425" s="11" t="s">
        <v>539</v>
      </c>
      <c r="B1425" s="13"/>
      <c r="C1425" s="13"/>
      <c r="D1425" s="13"/>
      <c r="E1425" s="13"/>
      <c r="F1425" s="13"/>
      <c r="G1425" s="13"/>
      <c r="H1425" s="13"/>
      <c r="I1425" s="13"/>
      <c r="J1425" s="13">
        <v>1</v>
      </c>
      <c r="K1425" s="13">
        <v>5000</v>
      </c>
      <c r="L1425" s="13">
        <v>15121</v>
      </c>
      <c r="M1425" s="13">
        <v>60</v>
      </c>
      <c r="N1425" s="13">
        <v>1</v>
      </c>
      <c r="O1425" s="13">
        <v>5000</v>
      </c>
      <c r="P1425" s="13">
        <v>15121</v>
      </c>
      <c r="Q1425" s="13">
        <v>60</v>
      </c>
    </row>
    <row r="1426" spans="1:17" x14ac:dyDescent="0.35">
      <c r="A1426" s="12">
        <v>252.02</v>
      </c>
      <c r="B1426" s="13"/>
      <c r="C1426" s="13"/>
      <c r="D1426" s="13"/>
      <c r="E1426" s="13"/>
      <c r="F1426" s="13"/>
      <c r="G1426" s="13"/>
      <c r="H1426" s="13"/>
      <c r="I1426" s="13"/>
      <c r="J1426" s="13">
        <v>1</v>
      </c>
      <c r="K1426" s="13">
        <v>5000</v>
      </c>
      <c r="L1426" s="13">
        <v>15121</v>
      </c>
      <c r="M1426" s="13">
        <v>60</v>
      </c>
      <c r="N1426" s="13">
        <v>1</v>
      </c>
      <c r="O1426" s="13">
        <v>5000</v>
      </c>
      <c r="P1426" s="13">
        <v>15121</v>
      </c>
      <c r="Q1426" s="13">
        <v>60</v>
      </c>
    </row>
    <row r="1427" spans="1:17" x14ac:dyDescent="0.35">
      <c r="A1427" s="11" t="s">
        <v>3941</v>
      </c>
      <c r="B1427" s="13">
        <v>1</v>
      </c>
      <c r="C1427" s="13">
        <v>5000</v>
      </c>
      <c r="D1427" s="13">
        <v>0</v>
      </c>
      <c r="E1427" s="13">
        <v>0</v>
      </c>
      <c r="F1427" s="13"/>
      <c r="G1427" s="13"/>
      <c r="H1427" s="13"/>
      <c r="I1427" s="13"/>
      <c r="J1427" s="13"/>
      <c r="K1427" s="13"/>
      <c r="L1427" s="13"/>
      <c r="M1427" s="13"/>
      <c r="N1427" s="13">
        <v>1</v>
      </c>
      <c r="O1427" s="13">
        <v>5000</v>
      </c>
      <c r="P1427" s="13">
        <v>0</v>
      </c>
      <c r="Q1427" s="13">
        <v>0</v>
      </c>
    </row>
    <row r="1428" spans="1:17" x14ac:dyDescent="0.35">
      <c r="A1428" s="12" t="s">
        <v>8382</v>
      </c>
      <c r="B1428" s="13">
        <v>1</v>
      </c>
      <c r="C1428" s="13">
        <v>5000</v>
      </c>
      <c r="D1428" s="13">
        <v>0</v>
      </c>
      <c r="E1428" s="13">
        <v>0</v>
      </c>
      <c r="F1428" s="13"/>
      <c r="G1428" s="13"/>
      <c r="H1428" s="13"/>
      <c r="I1428" s="13"/>
      <c r="J1428" s="13"/>
      <c r="K1428" s="13"/>
      <c r="L1428" s="13"/>
      <c r="M1428" s="13"/>
      <c r="N1428" s="13">
        <v>1</v>
      </c>
      <c r="O1428" s="13">
        <v>5000</v>
      </c>
      <c r="P1428" s="13">
        <v>0</v>
      </c>
      <c r="Q1428" s="13">
        <v>0</v>
      </c>
    </row>
    <row r="1429" spans="1:17" x14ac:dyDescent="0.35">
      <c r="A1429" s="11" t="s">
        <v>3955</v>
      </c>
      <c r="B1429" s="13">
        <v>1</v>
      </c>
      <c r="C1429" s="13">
        <v>2000</v>
      </c>
      <c r="D1429" s="13">
        <v>641</v>
      </c>
      <c r="E1429" s="13">
        <v>16</v>
      </c>
      <c r="F1429" s="13"/>
      <c r="G1429" s="13"/>
      <c r="H1429" s="13"/>
      <c r="I1429" s="13"/>
      <c r="J1429" s="13"/>
      <c r="K1429" s="13"/>
      <c r="L1429" s="13"/>
      <c r="M1429" s="13"/>
      <c r="N1429" s="13">
        <v>1</v>
      </c>
      <c r="O1429" s="13">
        <v>2000</v>
      </c>
      <c r="P1429" s="13">
        <v>641</v>
      </c>
      <c r="Q1429" s="13">
        <v>16</v>
      </c>
    </row>
    <row r="1430" spans="1:17" x14ac:dyDescent="0.35">
      <c r="A1430" s="12">
        <v>40.06</v>
      </c>
      <c r="B1430" s="13">
        <v>1</v>
      </c>
      <c r="C1430" s="13">
        <v>2000</v>
      </c>
      <c r="D1430" s="13">
        <v>641</v>
      </c>
      <c r="E1430" s="13">
        <v>16</v>
      </c>
      <c r="F1430" s="13"/>
      <c r="G1430" s="13"/>
      <c r="H1430" s="13"/>
      <c r="I1430" s="13"/>
      <c r="J1430" s="13"/>
      <c r="K1430" s="13"/>
      <c r="L1430" s="13"/>
      <c r="M1430" s="13"/>
      <c r="N1430" s="13">
        <v>1</v>
      </c>
      <c r="O1430" s="13">
        <v>2000</v>
      </c>
      <c r="P1430" s="13">
        <v>641</v>
      </c>
      <c r="Q1430" s="13">
        <v>16</v>
      </c>
    </row>
    <row r="1431" spans="1:17" x14ac:dyDescent="0.35">
      <c r="A1431" s="11" t="s">
        <v>3544</v>
      </c>
      <c r="B1431" s="13"/>
      <c r="C1431" s="13"/>
      <c r="D1431" s="13"/>
      <c r="E1431" s="13"/>
      <c r="F1431" s="13"/>
      <c r="G1431" s="13"/>
      <c r="H1431" s="13"/>
      <c r="I1431" s="13"/>
      <c r="J1431" s="13">
        <v>1</v>
      </c>
      <c r="K1431" s="13">
        <v>250</v>
      </c>
      <c r="L1431" s="13">
        <v>251</v>
      </c>
      <c r="M1431" s="13">
        <v>8</v>
      </c>
      <c r="N1431" s="13">
        <v>1</v>
      </c>
      <c r="O1431" s="13">
        <v>250</v>
      </c>
      <c r="P1431" s="13">
        <v>251</v>
      </c>
      <c r="Q1431" s="13">
        <v>8</v>
      </c>
    </row>
    <row r="1432" spans="1:17" x14ac:dyDescent="0.35">
      <c r="A1432" s="12">
        <v>31.38</v>
      </c>
      <c r="B1432" s="13"/>
      <c r="C1432" s="13"/>
      <c r="D1432" s="13"/>
      <c r="E1432" s="13"/>
      <c r="F1432" s="13"/>
      <c r="G1432" s="13"/>
      <c r="H1432" s="13"/>
      <c r="I1432" s="13"/>
      <c r="J1432" s="13">
        <v>1</v>
      </c>
      <c r="K1432" s="13">
        <v>250</v>
      </c>
      <c r="L1432" s="13">
        <v>251</v>
      </c>
      <c r="M1432" s="13">
        <v>8</v>
      </c>
      <c r="N1432" s="13">
        <v>1</v>
      </c>
      <c r="O1432" s="13">
        <v>250</v>
      </c>
      <c r="P1432" s="13">
        <v>251</v>
      </c>
      <c r="Q1432" s="13">
        <v>8</v>
      </c>
    </row>
    <row r="1433" spans="1:17" x14ac:dyDescent="0.35">
      <c r="A1433" s="11" t="s">
        <v>3346</v>
      </c>
      <c r="B1433" s="13"/>
      <c r="C1433" s="13"/>
      <c r="D1433" s="13"/>
      <c r="E1433" s="13"/>
      <c r="F1433" s="13"/>
      <c r="G1433" s="13"/>
      <c r="H1433" s="13"/>
      <c r="I1433" s="13"/>
      <c r="J1433" s="13">
        <v>1</v>
      </c>
      <c r="K1433" s="13">
        <v>1500</v>
      </c>
      <c r="L1433" s="13">
        <v>1650</v>
      </c>
      <c r="M1433" s="13">
        <v>18</v>
      </c>
      <c r="N1433" s="13">
        <v>1</v>
      </c>
      <c r="O1433" s="13">
        <v>1500</v>
      </c>
      <c r="P1433" s="13">
        <v>1650</v>
      </c>
      <c r="Q1433" s="13">
        <v>18</v>
      </c>
    </row>
    <row r="1434" spans="1:17" x14ac:dyDescent="0.35">
      <c r="A1434" s="12">
        <v>91.67</v>
      </c>
      <c r="B1434" s="13"/>
      <c r="C1434" s="13"/>
      <c r="D1434" s="13"/>
      <c r="E1434" s="13"/>
      <c r="F1434" s="13"/>
      <c r="G1434" s="13"/>
      <c r="H1434" s="13"/>
      <c r="I1434" s="13"/>
      <c r="J1434" s="13">
        <v>1</v>
      </c>
      <c r="K1434" s="13">
        <v>1500</v>
      </c>
      <c r="L1434" s="13">
        <v>1650</v>
      </c>
      <c r="M1434" s="13">
        <v>18</v>
      </c>
      <c r="N1434" s="13">
        <v>1</v>
      </c>
      <c r="O1434" s="13">
        <v>1500</v>
      </c>
      <c r="P1434" s="13">
        <v>1650</v>
      </c>
      <c r="Q1434" s="13">
        <v>18</v>
      </c>
    </row>
    <row r="1435" spans="1:17" x14ac:dyDescent="0.35">
      <c r="A1435" s="11" t="s">
        <v>3620</v>
      </c>
      <c r="B1435" s="13"/>
      <c r="C1435" s="13"/>
      <c r="D1435" s="13"/>
      <c r="E1435" s="13"/>
      <c r="F1435" s="13"/>
      <c r="G1435" s="13"/>
      <c r="H1435" s="13"/>
      <c r="I1435" s="13"/>
      <c r="J1435" s="13">
        <v>1</v>
      </c>
      <c r="K1435" s="13">
        <v>1000</v>
      </c>
      <c r="L1435" s="13">
        <v>1000.99</v>
      </c>
      <c r="M1435" s="13">
        <v>21</v>
      </c>
      <c r="N1435" s="13">
        <v>1</v>
      </c>
      <c r="O1435" s="13">
        <v>1000</v>
      </c>
      <c r="P1435" s="13">
        <v>1000.99</v>
      </c>
      <c r="Q1435" s="13">
        <v>21</v>
      </c>
    </row>
    <row r="1436" spans="1:17" x14ac:dyDescent="0.35">
      <c r="A1436" s="12">
        <v>47.67</v>
      </c>
      <c r="B1436" s="13"/>
      <c r="C1436" s="13"/>
      <c r="D1436" s="13"/>
      <c r="E1436" s="13"/>
      <c r="F1436" s="13"/>
      <c r="G1436" s="13"/>
      <c r="H1436" s="13"/>
      <c r="I1436" s="13"/>
      <c r="J1436" s="13">
        <v>1</v>
      </c>
      <c r="K1436" s="13">
        <v>1000</v>
      </c>
      <c r="L1436" s="13">
        <v>1000.99</v>
      </c>
      <c r="M1436" s="13">
        <v>21</v>
      </c>
      <c r="N1436" s="13">
        <v>1</v>
      </c>
      <c r="O1436" s="13">
        <v>1000</v>
      </c>
      <c r="P1436" s="13">
        <v>1000.99</v>
      </c>
      <c r="Q1436" s="13">
        <v>21</v>
      </c>
    </row>
    <row r="1437" spans="1:17" x14ac:dyDescent="0.35">
      <c r="A1437" s="11" t="s">
        <v>3918</v>
      </c>
      <c r="B1437" s="13">
        <v>1</v>
      </c>
      <c r="C1437" s="13">
        <v>3000</v>
      </c>
      <c r="D1437" s="13">
        <v>0</v>
      </c>
      <c r="E1437" s="13">
        <v>0</v>
      </c>
      <c r="F1437" s="13"/>
      <c r="G1437" s="13"/>
      <c r="H1437" s="13"/>
      <c r="I1437" s="13"/>
      <c r="J1437" s="13"/>
      <c r="K1437" s="13"/>
      <c r="L1437" s="13"/>
      <c r="M1437" s="13"/>
      <c r="N1437" s="13">
        <v>1</v>
      </c>
      <c r="O1437" s="13">
        <v>3000</v>
      </c>
      <c r="P1437" s="13">
        <v>0</v>
      </c>
      <c r="Q1437" s="13">
        <v>0</v>
      </c>
    </row>
    <row r="1438" spans="1:17" x14ac:dyDescent="0.35">
      <c r="A1438" s="12" t="s">
        <v>8382</v>
      </c>
      <c r="B1438" s="13">
        <v>1</v>
      </c>
      <c r="C1438" s="13">
        <v>3000</v>
      </c>
      <c r="D1438" s="13">
        <v>0</v>
      </c>
      <c r="E1438" s="13">
        <v>0</v>
      </c>
      <c r="F1438" s="13"/>
      <c r="G1438" s="13"/>
      <c r="H1438" s="13"/>
      <c r="I1438" s="13"/>
      <c r="J1438" s="13"/>
      <c r="K1438" s="13"/>
      <c r="L1438" s="13"/>
      <c r="M1438" s="13"/>
      <c r="N1438" s="13">
        <v>1</v>
      </c>
      <c r="O1438" s="13">
        <v>3000</v>
      </c>
      <c r="P1438" s="13">
        <v>0</v>
      </c>
      <c r="Q1438" s="13">
        <v>0</v>
      </c>
    </row>
    <row r="1439" spans="1:17" x14ac:dyDescent="0.35">
      <c r="A1439" s="11" t="s">
        <v>3839</v>
      </c>
      <c r="B1439" s="13">
        <v>1</v>
      </c>
      <c r="C1439" s="13">
        <v>5000</v>
      </c>
      <c r="D1439" s="13">
        <v>1097</v>
      </c>
      <c r="E1439" s="13">
        <v>23</v>
      </c>
      <c r="F1439" s="13"/>
      <c r="G1439" s="13"/>
      <c r="H1439" s="13"/>
      <c r="I1439" s="13"/>
      <c r="J1439" s="13"/>
      <c r="K1439" s="13"/>
      <c r="L1439" s="13"/>
      <c r="M1439" s="13"/>
      <c r="N1439" s="13">
        <v>1</v>
      </c>
      <c r="O1439" s="13">
        <v>5000</v>
      </c>
      <c r="P1439" s="13">
        <v>1097</v>
      </c>
      <c r="Q1439" s="13">
        <v>23</v>
      </c>
    </row>
    <row r="1440" spans="1:17" x14ac:dyDescent="0.35">
      <c r="A1440" s="12">
        <v>47.7</v>
      </c>
      <c r="B1440" s="13">
        <v>1</v>
      </c>
      <c r="C1440" s="13">
        <v>5000</v>
      </c>
      <c r="D1440" s="13">
        <v>1097</v>
      </c>
      <c r="E1440" s="13">
        <v>23</v>
      </c>
      <c r="F1440" s="13"/>
      <c r="G1440" s="13"/>
      <c r="H1440" s="13"/>
      <c r="I1440" s="13"/>
      <c r="J1440" s="13"/>
      <c r="K1440" s="13"/>
      <c r="L1440" s="13"/>
      <c r="M1440" s="13"/>
      <c r="N1440" s="13">
        <v>1</v>
      </c>
      <c r="O1440" s="13">
        <v>5000</v>
      </c>
      <c r="P1440" s="13">
        <v>1097</v>
      </c>
      <c r="Q1440" s="13">
        <v>23</v>
      </c>
    </row>
    <row r="1441" spans="1:17" x14ac:dyDescent="0.35">
      <c r="A1441" s="11" t="s">
        <v>3469</v>
      </c>
      <c r="B1441" s="13"/>
      <c r="C1441" s="13"/>
      <c r="D1441" s="13"/>
      <c r="E1441" s="13"/>
      <c r="F1441" s="13"/>
      <c r="G1441" s="13"/>
      <c r="H1441" s="13"/>
      <c r="I1441" s="13"/>
      <c r="J1441" s="13">
        <v>1</v>
      </c>
      <c r="K1441" s="13">
        <v>250</v>
      </c>
      <c r="L1441" s="13">
        <v>375</v>
      </c>
      <c r="M1441" s="13">
        <v>9</v>
      </c>
      <c r="N1441" s="13">
        <v>1</v>
      </c>
      <c r="O1441" s="13">
        <v>250</v>
      </c>
      <c r="P1441" s="13">
        <v>375</v>
      </c>
      <c r="Q1441" s="13">
        <v>9</v>
      </c>
    </row>
    <row r="1442" spans="1:17" x14ac:dyDescent="0.35">
      <c r="A1442" s="12">
        <v>41.67</v>
      </c>
      <c r="B1442" s="13"/>
      <c r="C1442" s="13"/>
      <c r="D1442" s="13"/>
      <c r="E1442" s="13"/>
      <c r="F1442" s="13"/>
      <c r="G1442" s="13"/>
      <c r="H1442" s="13"/>
      <c r="I1442" s="13"/>
      <c r="J1442" s="13">
        <v>1</v>
      </c>
      <c r="K1442" s="13">
        <v>250</v>
      </c>
      <c r="L1442" s="13">
        <v>375</v>
      </c>
      <c r="M1442" s="13">
        <v>9</v>
      </c>
      <c r="N1442" s="13">
        <v>1</v>
      </c>
      <c r="O1442" s="13">
        <v>250</v>
      </c>
      <c r="P1442" s="13">
        <v>375</v>
      </c>
      <c r="Q1442" s="13">
        <v>9</v>
      </c>
    </row>
    <row r="1443" spans="1:17" x14ac:dyDescent="0.35">
      <c r="A1443" s="11" t="s">
        <v>3463</v>
      </c>
      <c r="B1443" s="13"/>
      <c r="C1443" s="13"/>
      <c r="D1443" s="13"/>
      <c r="E1443" s="13"/>
      <c r="F1443" s="13"/>
      <c r="G1443" s="13"/>
      <c r="H1443" s="13"/>
      <c r="I1443" s="13"/>
      <c r="J1443" s="13">
        <v>1</v>
      </c>
      <c r="K1443" s="13">
        <v>5000</v>
      </c>
      <c r="L1443" s="13">
        <v>5116.18</v>
      </c>
      <c r="M1443" s="13">
        <v>93</v>
      </c>
      <c r="N1443" s="13">
        <v>1</v>
      </c>
      <c r="O1443" s="13">
        <v>5000</v>
      </c>
      <c r="P1443" s="13">
        <v>5116.18</v>
      </c>
      <c r="Q1443" s="13">
        <v>93</v>
      </c>
    </row>
    <row r="1444" spans="1:17" x14ac:dyDescent="0.35">
      <c r="A1444" s="12">
        <v>55.01</v>
      </c>
      <c r="B1444" s="13"/>
      <c r="C1444" s="13"/>
      <c r="D1444" s="13"/>
      <c r="E1444" s="13"/>
      <c r="F1444" s="13"/>
      <c r="G1444" s="13"/>
      <c r="H1444" s="13"/>
      <c r="I1444" s="13"/>
      <c r="J1444" s="13">
        <v>1</v>
      </c>
      <c r="K1444" s="13">
        <v>5000</v>
      </c>
      <c r="L1444" s="13">
        <v>5116.18</v>
      </c>
      <c r="M1444" s="13">
        <v>93</v>
      </c>
      <c r="N1444" s="13">
        <v>1</v>
      </c>
      <c r="O1444" s="13">
        <v>5000</v>
      </c>
      <c r="P1444" s="13">
        <v>5116.18</v>
      </c>
      <c r="Q1444" s="13">
        <v>93</v>
      </c>
    </row>
    <row r="1445" spans="1:17" x14ac:dyDescent="0.35">
      <c r="A1445" s="11" t="s">
        <v>3886</v>
      </c>
      <c r="B1445" s="13">
        <v>1</v>
      </c>
      <c r="C1445" s="13">
        <v>8000</v>
      </c>
      <c r="D1445" s="13">
        <v>118</v>
      </c>
      <c r="E1445" s="13">
        <v>9</v>
      </c>
      <c r="F1445" s="13"/>
      <c r="G1445" s="13"/>
      <c r="H1445" s="13"/>
      <c r="I1445" s="13"/>
      <c r="J1445" s="13"/>
      <c r="K1445" s="13"/>
      <c r="L1445" s="13"/>
      <c r="M1445" s="13"/>
      <c r="N1445" s="13">
        <v>1</v>
      </c>
      <c r="O1445" s="13">
        <v>8000</v>
      </c>
      <c r="P1445" s="13">
        <v>118</v>
      </c>
      <c r="Q1445" s="13">
        <v>9</v>
      </c>
    </row>
    <row r="1446" spans="1:17" x14ac:dyDescent="0.35">
      <c r="A1446" s="12">
        <v>13.11</v>
      </c>
      <c r="B1446" s="13">
        <v>1</v>
      </c>
      <c r="C1446" s="13">
        <v>8000</v>
      </c>
      <c r="D1446" s="13">
        <v>118</v>
      </c>
      <c r="E1446" s="13">
        <v>9</v>
      </c>
      <c r="F1446" s="13"/>
      <c r="G1446" s="13"/>
      <c r="H1446" s="13"/>
      <c r="I1446" s="13"/>
      <c r="J1446" s="13"/>
      <c r="K1446" s="13"/>
      <c r="L1446" s="13"/>
      <c r="M1446" s="13"/>
      <c r="N1446" s="13">
        <v>1</v>
      </c>
      <c r="O1446" s="13">
        <v>8000</v>
      </c>
      <c r="P1446" s="13">
        <v>118</v>
      </c>
      <c r="Q1446" s="13">
        <v>9</v>
      </c>
    </row>
    <row r="1447" spans="1:17" x14ac:dyDescent="0.35">
      <c r="A1447" s="11" t="s">
        <v>3694</v>
      </c>
      <c r="B1447" s="13"/>
      <c r="C1447" s="13"/>
      <c r="D1447" s="13"/>
      <c r="E1447" s="13"/>
      <c r="F1447" s="13"/>
      <c r="G1447" s="13"/>
      <c r="H1447" s="13"/>
      <c r="I1447" s="13"/>
      <c r="J1447" s="13">
        <v>1</v>
      </c>
      <c r="K1447" s="13">
        <v>2000</v>
      </c>
      <c r="L1447" s="13">
        <v>2160</v>
      </c>
      <c r="M1447" s="13">
        <v>30</v>
      </c>
      <c r="N1447" s="13">
        <v>1</v>
      </c>
      <c r="O1447" s="13">
        <v>2000</v>
      </c>
      <c r="P1447" s="13">
        <v>2160</v>
      </c>
      <c r="Q1447" s="13">
        <v>30</v>
      </c>
    </row>
    <row r="1448" spans="1:17" x14ac:dyDescent="0.35">
      <c r="A1448" s="12">
        <v>72</v>
      </c>
      <c r="B1448" s="13"/>
      <c r="C1448" s="13"/>
      <c r="D1448" s="13"/>
      <c r="E1448" s="13"/>
      <c r="F1448" s="13"/>
      <c r="G1448" s="13"/>
      <c r="H1448" s="13"/>
      <c r="I1448" s="13"/>
      <c r="J1448" s="13">
        <v>1</v>
      </c>
      <c r="K1448" s="13">
        <v>2000</v>
      </c>
      <c r="L1448" s="13">
        <v>2160</v>
      </c>
      <c r="M1448" s="13">
        <v>30</v>
      </c>
      <c r="N1448" s="13">
        <v>1</v>
      </c>
      <c r="O1448" s="13">
        <v>2000</v>
      </c>
      <c r="P1448" s="13">
        <v>2160</v>
      </c>
      <c r="Q1448" s="13">
        <v>30</v>
      </c>
    </row>
    <row r="1449" spans="1:17" x14ac:dyDescent="0.35">
      <c r="A1449" s="11" t="s">
        <v>3510</v>
      </c>
      <c r="B1449" s="13"/>
      <c r="C1449" s="13"/>
      <c r="D1449" s="13"/>
      <c r="E1449" s="13"/>
      <c r="F1449" s="13"/>
      <c r="G1449" s="13"/>
      <c r="H1449" s="13"/>
      <c r="I1449" s="13"/>
      <c r="J1449" s="13">
        <v>1</v>
      </c>
      <c r="K1449" s="13">
        <v>1500</v>
      </c>
      <c r="L1449" s="13">
        <v>1518</v>
      </c>
      <c r="M1449" s="13">
        <v>19</v>
      </c>
      <c r="N1449" s="13">
        <v>1</v>
      </c>
      <c r="O1449" s="13">
        <v>1500</v>
      </c>
      <c r="P1449" s="13">
        <v>1518</v>
      </c>
      <c r="Q1449" s="13">
        <v>19</v>
      </c>
    </row>
    <row r="1450" spans="1:17" x14ac:dyDescent="0.35">
      <c r="A1450" s="12">
        <v>79.89</v>
      </c>
      <c r="B1450" s="13"/>
      <c r="C1450" s="13"/>
      <c r="D1450" s="13"/>
      <c r="E1450" s="13"/>
      <c r="F1450" s="13"/>
      <c r="G1450" s="13"/>
      <c r="H1450" s="13"/>
      <c r="I1450" s="13"/>
      <c r="J1450" s="13">
        <v>1</v>
      </c>
      <c r="K1450" s="13">
        <v>1500</v>
      </c>
      <c r="L1450" s="13">
        <v>1518</v>
      </c>
      <c r="M1450" s="13">
        <v>19</v>
      </c>
      <c r="N1450" s="13">
        <v>1</v>
      </c>
      <c r="O1450" s="13">
        <v>1500</v>
      </c>
      <c r="P1450" s="13">
        <v>1518</v>
      </c>
      <c r="Q1450" s="13">
        <v>19</v>
      </c>
    </row>
    <row r="1451" spans="1:17" x14ac:dyDescent="0.35">
      <c r="A1451" s="11" t="s">
        <v>2846</v>
      </c>
      <c r="B1451" s="13">
        <v>1</v>
      </c>
      <c r="C1451" s="13">
        <v>8000</v>
      </c>
      <c r="D1451" s="13">
        <v>0</v>
      </c>
      <c r="E1451" s="13">
        <v>0</v>
      </c>
      <c r="F1451" s="13"/>
      <c r="G1451" s="13"/>
      <c r="H1451" s="13"/>
      <c r="I1451" s="13"/>
      <c r="J1451" s="13"/>
      <c r="K1451" s="13"/>
      <c r="L1451" s="13"/>
      <c r="M1451" s="13"/>
      <c r="N1451" s="13">
        <v>1</v>
      </c>
      <c r="O1451" s="13">
        <v>8000</v>
      </c>
      <c r="P1451" s="13">
        <v>0</v>
      </c>
      <c r="Q1451" s="13">
        <v>0</v>
      </c>
    </row>
    <row r="1452" spans="1:17" x14ac:dyDescent="0.35">
      <c r="A1452" s="12" t="s">
        <v>8382</v>
      </c>
      <c r="B1452" s="13">
        <v>1</v>
      </c>
      <c r="C1452" s="13">
        <v>8000</v>
      </c>
      <c r="D1452" s="13">
        <v>0</v>
      </c>
      <c r="E1452" s="13">
        <v>0</v>
      </c>
      <c r="F1452" s="13"/>
      <c r="G1452" s="13"/>
      <c r="H1452" s="13"/>
      <c r="I1452" s="13"/>
      <c r="J1452" s="13"/>
      <c r="K1452" s="13"/>
      <c r="L1452" s="13"/>
      <c r="M1452" s="13"/>
      <c r="N1452" s="13">
        <v>1</v>
      </c>
      <c r="O1452" s="13">
        <v>8000</v>
      </c>
      <c r="P1452" s="13">
        <v>0</v>
      </c>
      <c r="Q1452" s="13">
        <v>0</v>
      </c>
    </row>
    <row r="1453" spans="1:17" x14ac:dyDescent="0.35">
      <c r="A1453" s="11" t="s">
        <v>3621</v>
      </c>
      <c r="B1453" s="13"/>
      <c r="C1453" s="13"/>
      <c r="D1453" s="13"/>
      <c r="E1453" s="13"/>
      <c r="F1453" s="13"/>
      <c r="G1453" s="13"/>
      <c r="H1453" s="13"/>
      <c r="I1453" s="13"/>
      <c r="J1453" s="13">
        <v>1</v>
      </c>
      <c r="K1453" s="13">
        <v>2500</v>
      </c>
      <c r="L1453" s="13">
        <v>3000</v>
      </c>
      <c r="M1453" s="13">
        <v>34</v>
      </c>
      <c r="N1453" s="13">
        <v>1</v>
      </c>
      <c r="O1453" s="13">
        <v>2500</v>
      </c>
      <c r="P1453" s="13">
        <v>3000</v>
      </c>
      <c r="Q1453" s="13">
        <v>34</v>
      </c>
    </row>
    <row r="1454" spans="1:17" x14ac:dyDescent="0.35">
      <c r="A1454" s="12">
        <v>88.24</v>
      </c>
      <c r="B1454" s="13"/>
      <c r="C1454" s="13"/>
      <c r="D1454" s="13"/>
      <c r="E1454" s="13"/>
      <c r="F1454" s="13"/>
      <c r="G1454" s="13"/>
      <c r="H1454" s="13"/>
      <c r="I1454" s="13"/>
      <c r="J1454" s="13">
        <v>1</v>
      </c>
      <c r="K1454" s="13">
        <v>2500</v>
      </c>
      <c r="L1454" s="13">
        <v>3000</v>
      </c>
      <c r="M1454" s="13">
        <v>34</v>
      </c>
      <c r="N1454" s="13">
        <v>1</v>
      </c>
      <c r="O1454" s="13">
        <v>2500</v>
      </c>
      <c r="P1454" s="13">
        <v>3000</v>
      </c>
      <c r="Q1454" s="13">
        <v>34</v>
      </c>
    </row>
    <row r="1455" spans="1:17" x14ac:dyDescent="0.35">
      <c r="A1455" s="11" t="s">
        <v>3131</v>
      </c>
      <c r="B1455" s="13"/>
      <c r="C1455" s="13"/>
      <c r="D1455" s="13"/>
      <c r="E1455" s="13"/>
      <c r="F1455" s="13">
        <v>1</v>
      </c>
      <c r="G1455" s="13">
        <v>4100</v>
      </c>
      <c r="H1455" s="13">
        <v>645</v>
      </c>
      <c r="I1455" s="13">
        <v>12</v>
      </c>
      <c r="J1455" s="13"/>
      <c r="K1455" s="13"/>
      <c r="L1455" s="13"/>
      <c r="M1455" s="13"/>
      <c r="N1455" s="13">
        <v>1</v>
      </c>
      <c r="O1455" s="13">
        <v>4100</v>
      </c>
      <c r="P1455" s="13">
        <v>645</v>
      </c>
      <c r="Q1455" s="13">
        <v>12</v>
      </c>
    </row>
    <row r="1456" spans="1:17" x14ac:dyDescent="0.35">
      <c r="A1456" s="12">
        <v>53.75</v>
      </c>
      <c r="B1456" s="13"/>
      <c r="C1456" s="13"/>
      <c r="D1456" s="13"/>
      <c r="E1456" s="13"/>
      <c r="F1456" s="13">
        <v>1</v>
      </c>
      <c r="G1456" s="13">
        <v>4100</v>
      </c>
      <c r="H1456" s="13">
        <v>645</v>
      </c>
      <c r="I1456" s="13">
        <v>12</v>
      </c>
      <c r="J1456" s="13"/>
      <c r="K1456" s="13"/>
      <c r="L1456" s="13"/>
      <c r="M1456" s="13"/>
      <c r="N1456" s="13">
        <v>1</v>
      </c>
      <c r="O1456" s="13">
        <v>4100</v>
      </c>
      <c r="P1456" s="13">
        <v>645</v>
      </c>
      <c r="Q1456" s="13">
        <v>12</v>
      </c>
    </row>
    <row r="1457" spans="1:17" x14ac:dyDescent="0.35">
      <c r="A1457" s="11" t="s">
        <v>530</v>
      </c>
      <c r="B1457" s="13"/>
      <c r="C1457" s="13"/>
      <c r="D1457" s="13"/>
      <c r="E1457" s="13"/>
      <c r="F1457" s="13"/>
      <c r="G1457" s="13"/>
      <c r="H1457" s="13"/>
      <c r="I1457" s="13"/>
      <c r="J1457" s="13">
        <v>1</v>
      </c>
      <c r="K1457" s="13">
        <v>1200</v>
      </c>
      <c r="L1457" s="13">
        <v>1565</v>
      </c>
      <c r="M1457" s="13">
        <v>18</v>
      </c>
      <c r="N1457" s="13">
        <v>1</v>
      </c>
      <c r="O1457" s="13">
        <v>1200</v>
      </c>
      <c r="P1457" s="13">
        <v>1565</v>
      </c>
      <c r="Q1457" s="13">
        <v>18</v>
      </c>
    </row>
    <row r="1458" spans="1:17" x14ac:dyDescent="0.35">
      <c r="A1458" s="12">
        <v>86.94</v>
      </c>
      <c r="B1458" s="13"/>
      <c r="C1458" s="13"/>
      <c r="D1458" s="13"/>
      <c r="E1458" s="13"/>
      <c r="F1458" s="13"/>
      <c r="G1458" s="13"/>
      <c r="H1458" s="13"/>
      <c r="I1458" s="13"/>
      <c r="J1458" s="13">
        <v>1</v>
      </c>
      <c r="K1458" s="13">
        <v>1200</v>
      </c>
      <c r="L1458" s="13">
        <v>1565</v>
      </c>
      <c r="M1458" s="13">
        <v>18</v>
      </c>
      <c r="N1458" s="13">
        <v>1</v>
      </c>
      <c r="O1458" s="13">
        <v>1200</v>
      </c>
      <c r="P1458" s="13">
        <v>1565</v>
      </c>
      <c r="Q1458" s="13">
        <v>18</v>
      </c>
    </row>
    <row r="1459" spans="1:17" x14ac:dyDescent="0.35">
      <c r="A1459" s="11" t="s">
        <v>3146</v>
      </c>
      <c r="B1459" s="13"/>
      <c r="C1459" s="13"/>
      <c r="D1459" s="13"/>
      <c r="E1459" s="13"/>
      <c r="F1459" s="13">
        <v>1</v>
      </c>
      <c r="G1459" s="13">
        <v>50000</v>
      </c>
      <c r="H1459" s="13">
        <v>5250</v>
      </c>
      <c r="I1459" s="13">
        <v>12</v>
      </c>
      <c r="J1459" s="13"/>
      <c r="K1459" s="13"/>
      <c r="L1459" s="13"/>
      <c r="M1459" s="13"/>
      <c r="N1459" s="13">
        <v>1</v>
      </c>
      <c r="O1459" s="13">
        <v>50000</v>
      </c>
      <c r="P1459" s="13">
        <v>5250</v>
      </c>
      <c r="Q1459" s="13">
        <v>12</v>
      </c>
    </row>
    <row r="1460" spans="1:17" x14ac:dyDescent="0.35">
      <c r="A1460" s="12">
        <v>437.5</v>
      </c>
      <c r="B1460" s="13"/>
      <c r="C1460" s="13"/>
      <c r="D1460" s="13"/>
      <c r="E1460" s="13"/>
      <c r="F1460" s="13">
        <v>1</v>
      </c>
      <c r="G1460" s="13">
        <v>50000</v>
      </c>
      <c r="H1460" s="13">
        <v>5250</v>
      </c>
      <c r="I1460" s="13">
        <v>12</v>
      </c>
      <c r="J1460" s="13"/>
      <c r="K1460" s="13"/>
      <c r="L1460" s="13"/>
      <c r="M1460" s="13"/>
      <c r="N1460" s="13">
        <v>1</v>
      </c>
      <c r="O1460" s="13">
        <v>50000</v>
      </c>
      <c r="P1460" s="13">
        <v>5250</v>
      </c>
      <c r="Q1460" s="13">
        <v>12</v>
      </c>
    </row>
    <row r="1461" spans="1:17" x14ac:dyDescent="0.35">
      <c r="A1461" s="11" t="s">
        <v>3675</v>
      </c>
      <c r="B1461" s="13"/>
      <c r="C1461" s="13"/>
      <c r="D1461" s="13"/>
      <c r="E1461" s="13"/>
      <c r="F1461" s="13"/>
      <c r="G1461" s="13"/>
      <c r="H1461" s="13"/>
      <c r="I1461" s="13"/>
      <c r="J1461" s="13">
        <v>1</v>
      </c>
      <c r="K1461" s="13">
        <v>2000</v>
      </c>
      <c r="L1461" s="13">
        <v>2050</v>
      </c>
      <c r="M1461" s="13">
        <v>31</v>
      </c>
      <c r="N1461" s="13">
        <v>1</v>
      </c>
      <c r="O1461" s="13">
        <v>2000</v>
      </c>
      <c r="P1461" s="13">
        <v>2050</v>
      </c>
      <c r="Q1461" s="13">
        <v>31</v>
      </c>
    </row>
    <row r="1462" spans="1:17" x14ac:dyDescent="0.35">
      <c r="A1462" s="12">
        <v>66.13</v>
      </c>
      <c r="B1462" s="13"/>
      <c r="C1462" s="13"/>
      <c r="D1462" s="13"/>
      <c r="E1462" s="13"/>
      <c r="F1462" s="13"/>
      <c r="G1462" s="13"/>
      <c r="H1462" s="13"/>
      <c r="I1462" s="13"/>
      <c r="J1462" s="13">
        <v>1</v>
      </c>
      <c r="K1462" s="13">
        <v>2000</v>
      </c>
      <c r="L1462" s="13">
        <v>2050</v>
      </c>
      <c r="M1462" s="13">
        <v>31</v>
      </c>
      <c r="N1462" s="13">
        <v>1</v>
      </c>
      <c r="O1462" s="13">
        <v>2000</v>
      </c>
      <c r="P1462" s="13">
        <v>2050</v>
      </c>
      <c r="Q1462" s="13">
        <v>31</v>
      </c>
    </row>
    <row r="1463" spans="1:17" x14ac:dyDescent="0.35">
      <c r="A1463" s="11" t="s">
        <v>2892</v>
      </c>
      <c r="B1463" s="13">
        <v>1</v>
      </c>
      <c r="C1463" s="13">
        <v>5500</v>
      </c>
      <c r="D1463" s="13">
        <v>500</v>
      </c>
      <c r="E1463" s="13">
        <v>17</v>
      </c>
      <c r="F1463" s="13"/>
      <c r="G1463" s="13"/>
      <c r="H1463" s="13"/>
      <c r="I1463" s="13"/>
      <c r="J1463" s="13"/>
      <c r="K1463" s="13"/>
      <c r="L1463" s="13"/>
      <c r="M1463" s="13"/>
      <c r="N1463" s="13">
        <v>1</v>
      </c>
      <c r="O1463" s="13">
        <v>5500</v>
      </c>
      <c r="P1463" s="13">
        <v>500</v>
      </c>
      <c r="Q1463" s="13">
        <v>17</v>
      </c>
    </row>
    <row r="1464" spans="1:17" x14ac:dyDescent="0.35">
      <c r="A1464" s="12">
        <v>29.41</v>
      </c>
      <c r="B1464" s="13">
        <v>1</v>
      </c>
      <c r="C1464" s="13">
        <v>5500</v>
      </c>
      <c r="D1464" s="13">
        <v>500</v>
      </c>
      <c r="E1464" s="13">
        <v>17</v>
      </c>
      <c r="F1464" s="13"/>
      <c r="G1464" s="13"/>
      <c r="H1464" s="13"/>
      <c r="I1464" s="13"/>
      <c r="J1464" s="13"/>
      <c r="K1464" s="13"/>
      <c r="L1464" s="13"/>
      <c r="M1464" s="13"/>
      <c r="N1464" s="13">
        <v>1</v>
      </c>
      <c r="O1464" s="13">
        <v>5500</v>
      </c>
      <c r="P1464" s="13">
        <v>500</v>
      </c>
      <c r="Q1464" s="13">
        <v>17</v>
      </c>
    </row>
    <row r="1465" spans="1:17" x14ac:dyDescent="0.35">
      <c r="A1465" s="11" t="s">
        <v>3887</v>
      </c>
      <c r="B1465" s="13">
        <v>1</v>
      </c>
      <c r="C1465" s="13">
        <v>15000</v>
      </c>
      <c r="D1465" s="13">
        <v>2524</v>
      </c>
      <c r="E1465" s="13">
        <v>8</v>
      </c>
      <c r="F1465" s="13"/>
      <c r="G1465" s="13"/>
      <c r="H1465" s="13"/>
      <c r="I1465" s="13"/>
      <c r="J1465" s="13"/>
      <c r="K1465" s="13"/>
      <c r="L1465" s="13"/>
      <c r="M1465" s="13"/>
      <c r="N1465" s="13">
        <v>1</v>
      </c>
      <c r="O1465" s="13">
        <v>15000</v>
      </c>
      <c r="P1465" s="13">
        <v>2524</v>
      </c>
      <c r="Q1465" s="13">
        <v>8</v>
      </c>
    </row>
    <row r="1466" spans="1:17" x14ac:dyDescent="0.35">
      <c r="A1466" s="12">
        <v>315.5</v>
      </c>
      <c r="B1466" s="13">
        <v>1</v>
      </c>
      <c r="C1466" s="13">
        <v>15000</v>
      </c>
      <c r="D1466" s="13">
        <v>2524</v>
      </c>
      <c r="E1466" s="13">
        <v>8</v>
      </c>
      <c r="F1466" s="13"/>
      <c r="G1466" s="13"/>
      <c r="H1466" s="13"/>
      <c r="I1466" s="13"/>
      <c r="J1466" s="13"/>
      <c r="K1466" s="13"/>
      <c r="L1466" s="13"/>
      <c r="M1466" s="13"/>
      <c r="N1466" s="13">
        <v>1</v>
      </c>
      <c r="O1466" s="13">
        <v>15000</v>
      </c>
      <c r="P1466" s="13">
        <v>2524</v>
      </c>
      <c r="Q1466" s="13">
        <v>8</v>
      </c>
    </row>
    <row r="1467" spans="1:17" x14ac:dyDescent="0.35">
      <c r="A1467" s="11" t="s">
        <v>4000</v>
      </c>
      <c r="B1467" s="13">
        <v>1</v>
      </c>
      <c r="C1467" s="13">
        <v>500</v>
      </c>
      <c r="D1467" s="13">
        <v>1</v>
      </c>
      <c r="E1467" s="13">
        <v>1</v>
      </c>
      <c r="F1467" s="13"/>
      <c r="G1467" s="13"/>
      <c r="H1467" s="13"/>
      <c r="I1467" s="13"/>
      <c r="J1467" s="13"/>
      <c r="K1467" s="13"/>
      <c r="L1467" s="13"/>
      <c r="M1467" s="13"/>
      <c r="N1467" s="13">
        <v>1</v>
      </c>
      <c r="O1467" s="13">
        <v>500</v>
      </c>
      <c r="P1467" s="13">
        <v>1</v>
      </c>
      <c r="Q1467" s="13">
        <v>1</v>
      </c>
    </row>
    <row r="1468" spans="1:17" x14ac:dyDescent="0.35">
      <c r="A1468" s="12">
        <v>1</v>
      </c>
      <c r="B1468" s="13">
        <v>1</v>
      </c>
      <c r="C1468" s="13">
        <v>500</v>
      </c>
      <c r="D1468" s="13">
        <v>1</v>
      </c>
      <c r="E1468" s="13">
        <v>1</v>
      </c>
      <c r="F1468" s="13"/>
      <c r="G1468" s="13"/>
      <c r="H1468" s="13"/>
      <c r="I1468" s="13"/>
      <c r="J1468" s="13"/>
      <c r="K1468" s="13"/>
      <c r="L1468" s="13"/>
      <c r="M1468" s="13"/>
      <c r="N1468" s="13">
        <v>1</v>
      </c>
      <c r="O1468" s="13">
        <v>500</v>
      </c>
      <c r="P1468" s="13">
        <v>1</v>
      </c>
      <c r="Q1468" s="13">
        <v>1</v>
      </c>
    </row>
    <row r="1469" spans="1:17" x14ac:dyDescent="0.35">
      <c r="A1469" s="11" t="s">
        <v>4066</v>
      </c>
      <c r="B1469" s="13">
        <v>1</v>
      </c>
      <c r="C1469" s="13">
        <v>1000</v>
      </c>
      <c r="D1469" s="13">
        <v>165</v>
      </c>
      <c r="E1469" s="13">
        <v>6</v>
      </c>
      <c r="F1469" s="13"/>
      <c r="G1469" s="13"/>
      <c r="H1469" s="13"/>
      <c r="I1469" s="13"/>
      <c r="J1469" s="13"/>
      <c r="K1469" s="13"/>
      <c r="L1469" s="13"/>
      <c r="M1469" s="13"/>
      <c r="N1469" s="13">
        <v>1</v>
      </c>
      <c r="O1469" s="13">
        <v>1000</v>
      </c>
      <c r="P1469" s="13">
        <v>165</v>
      </c>
      <c r="Q1469" s="13">
        <v>6</v>
      </c>
    </row>
    <row r="1470" spans="1:17" x14ac:dyDescent="0.35">
      <c r="A1470" s="12">
        <v>27.5</v>
      </c>
      <c r="B1470" s="13">
        <v>1</v>
      </c>
      <c r="C1470" s="13">
        <v>1000</v>
      </c>
      <c r="D1470" s="13">
        <v>165</v>
      </c>
      <c r="E1470" s="13">
        <v>6</v>
      </c>
      <c r="F1470" s="13"/>
      <c r="G1470" s="13"/>
      <c r="H1470" s="13"/>
      <c r="I1470" s="13"/>
      <c r="J1470" s="13"/>
      <c r="K1470" s="13"/>
      <c r="L1470" s="13"/>
      <c r="M1470" s="13"/>
      <c r="N1470" s="13">
        <v>1</v>
      </c>
      <c r="O1470" s="13">
        <v>1000</v>
      </c>
      <c r="P1470" s="13">
        <v>165</v>
      </c>
      <c r="Q1470" s="13">
        <v>6</v>
      </c>
    </row>
    <row r="1471" spans="1:17" x14ac:dyDescent="0.35">
      <c r="A1471" s="11" t="s">
        <v>4022</v>
      </c>
      <c r="B1471" s="13">
        <v>1</v>
      </c>
      <c r="C1471" s="13">
        <v>4000</v>
      </c>
      <c r="D1471" s="13">
        <v>0</v>
      </c>
      <c r="E1471" s="13">
        <v>0</v>
      </c>
      <c r="F1471" s="13"/>
      <c r="G1471" s="13"/>
      <c r="H1471" s="13"/>
      <c r="I1471" s="13"/>
      <c r="J1471" s="13"/>
      <c r="K1471" s="13"/>
      <c r="L1471" s="13"/>
      <c r="M1471" s="13"/>
      <c r="N1471" s="13">
        <v>1</v>
      </c>
      <c r="O1471" s="13">
        <v>4000</v>
      </c>
      <c r="P1471" s="13">
        <v>0</v>
      </c>
      <c r="Q1471" s="13">
        <v>0</v>
      </c>
    </row>
    <row r="1472" spans="1:17" x14ac:dyDescent="0.35">
      <c r="A1472" s="12" t="s">
        <v>8382</v>
      </c>
      <c r="B1472" s="13">
        <v>1</v>
      </c>
      <c r="C1472" s="13">
        <v>4000</v>
      </c>
      <c r="D1472" s="13">
        <v>0</v>
      </c>
      <c r="E1472" s="13">
        <v>0</v>
      </c>
      <c r="F1472" s="13"/>
      <c r="G1472" s="13"/>
      <c r="H1472" s="13"/>
      <c r="I1472" s="13"/>
      <c r="J1472" s="13"/>
      <c r="K1472" s="13"/>
      <c r="L1472" s="13"/>
      <c r="M1472" s="13"/>
      <c r="N1472" s="13">
        <v>1</v>
      </c>
      <c r="O1472" s="13">
        <v>4000</v>
      </c>
      <c r="P1472" s="13">
        <v>0</v>
      </c>
      <c r="Q1472" s="13">
        <v>0</v>
      </c>
    </row>
    <row r="1473" spans="1:17" x14ac:dyDescent="0.35">
      <c r="A1473" s="11" t="s">
        <v>3493</v>
      </c>
      <c r="B1473" s="13"/>
      <c r="C1473" s="13"/>
      <c r="D1473" s="13"/>
      <c r="E1473" s="13"/>
      <c r="F1473" s="13"/>
      <c r="G1473" s="13"/>
      <c r="H1473" s="13"/>
      <c r="I1473" s="13"/>
      <c r="J1473" s="13">
        <v>1</v>
      </c>
      <c r="K1473" s="13">
        <v>400</v>
      </c>
      <c r="L1473" s="13">
        <v>400</v>
      </c>
      <c r="M1473" s="13">
        <v>13</v>
      </c>
      <c r="N1473" s="13">
        <v>1</v>
      </c>
      <c r="O1473" s="13">
        <v>400</v>
      </c>
      <c r="P1473" s="13">
        <v>400</v>
      </c>
      <c r="Q1473" s="13">
        <v>13</v>
      </c>
    </row>
    <row r="1474" spans="1:17" x14ac:dyDescent="0.35">
      <c r="A1474" s="12">
        <v>30.77</v>
      </c>
      <c r="B1474" s="13"/>
      <c r="C1474" s="13"/>
      <c r="D1474" s="13"/>
      <c r="E1474" s="13"/>
      <c r="F1474" s="13"/>
      <c r="G1474" s="13"/>
      <c r="H1474" s="13"/>
      <c r="I1474" s="13"/>
      <c r="J1474" s="13">
        <v>1</v>
      </c>
      <c r="K1474" s="13">
        <v>400</v>
      </c>
      <c r="L1474" s="13">
        <v>400</v>
      </c>
      <c r="M1474" s="13">
        <v>13</v>
      </c>
      <c r="N1474" s="13">
        <v>1</v>
      </c>
      <c r="O1474" s="13">
        <v>400</v>
      </c>
      <c r="P1474" s="13">
        <v>400</v>
      </c>
      <c r="Q1474" s="13">
        <v>13</v>
      </c>
    </row>
    <row r="1475" spans="1:17" x14ac:dyDescent="0.35">
      <c r="A1475" s="11" t="s">
        <v>4044</v>
      </c>
      <c r="B1475" s="13">
        <v>1</v>
      </c>
      <c r="C1475" s="13">
        <v>17000</v>
      </c>
      <c r="D1475" s="13">
        <v>3001</v>
      </c>
      <c r="E1475" s="13">
        <v>91</v>
      </c>
      <c r="F1475" s="13"/>
      <c r="G1475" s="13"/>
      <c r="H1475" s="13"/>
      <c r="I1475" s="13"/>
      <c r="J1475" s="13"/>
      <c r="K1475" s="13"/>
      <c r="L1475" s="13"/>
      <c r="M1475" s="13"/>
      <c r="N1475" s="13">
        <v>1</v>
      </c>
      <c r="O1475" s="13">
        <v>17000</v>
      </c>
      <c r="P1475" s="13">
        <v>3001</v>
      </c>
      <c r="Q1475" s="13">
        <v>91</v>
      </c>
    </row>
    <row r="1476" spans="1:17" x14ac:dyDescent="0.35">
      <c r="A1476" s="12">
        <v>32.979999999999997</v>
      </c>
      <c r="B1476" s="13">
        <v>1</v>
      </c>
      <c r="C1476" s="13">
        <v>17000</v>
      </c>
      <c r="D1476" s="13">
        <v>3001</v>
      </c>
      <c r="E1476" s="13">
        <v>91</v>
      </c>
      <c r="F1476" s="13"/>
      <c r="G1476" s="13"/>
      <c r="H1476" s="13"/>
      <c r="I1476" s="13"/>
      <c r="J1476" s="13"/>
      <c r="K1476" s="13"/>
      <c r="L1476" s="13"/>
      <c r="M1476" s="13"/>
      <c r="N1476" s="13">
        <v>1</v>
      </c>
      <c r="O1476" s="13">
        <v>17000</v>
      </c>
      <c r="P1476" s="13">
        <v>3001</v>
      </c>
      <c r="Q1476" s="13">
        <v>91</v>
      </c>
    </row>
    <row r="1477" spans="1:17" x14ac:dyDescent="0.35">
      <c r="A1477" s="11" t="s">
        <v>3557</v>
      </c>
      <c r="B1477" s="13"/>
      <c r="C1477" s="13"/>
      <c r="D1477" s="13"/>
      <c r="E1477" s="13"/>
      <c r="F1477" s="13"/>
      <c r="G1477" s="13"/>
      <c r="H1477" s="13"/>
      <c r="I1477" s="13"/>
      <c r="J1477" s="13">
        <v>1</v>
      </c>
      <c r="K1477" s="13">
        <v>350</v>
      </c>
      <c r="L1477" s="13">
        <v>504</v>
      </c>
      <c r="M1477" s="13">
        <v>22</v>
      </c>
      <c r="N1477" s="13">
        <v>1</v>
      </c>
      <c r="O1477" s="13">
        <v>350</v>
      </c>
      <c r="P1477" s="13">
        <v>504</v>
      </c>
      <c r="Q1477" s="13">
        <v>22</v>
      </c>
    </row>
    <row r="1478" spans="1:17" x14ac:dyDescent="0.35">
      <c r="A1478" s="12">
        <v>22.91</v>
      </c>
      <c r="B1478" s="13"/>
      <c r="C1478" s="13"/>
      <c r="D1478" s="13"/>
      <c r="E1478" s="13"/>
      <c r="F1478" s="13"/>
      <c r="G1478" s="13"/>
      <c r="H1478" s="13"/>
      <c r="I1478" s="13"/>
      <c r="J1478" s="13">
        <v>1</v>
      </c>
      <c r="K1478" s="13">
        <v>350</v>
      </c>
      <c r="L1478" s="13">
        <v>504</v>
      </c>
      <c r="M1478" s="13">
        <v>22</v>
      </c>
      <c r="N1478" s="13">
        <v>1</v>
      </c>
      <c r="O1478" s="13">
        <v>350</v>
      </c>
      <c r="P1478" s="13">
        <v>504</v>
      </c>
      <c r="Q1478" s="13">
        <v>22</v>
      </c>
    </row>
    <row r="1479" spans="1:17" x14ac:dyDescent="0.35">
      <c r="A1479" s="11" t="s">
        <v>3398</v>
      </c>
      <c r="B1479" s="13"/>
      <c r="C1479" s="13"/>
      <c r="D1479" s="13"/>
      <c r="E1479" s="13"/>
      <c r="F1479" s="13"/>
      <c r="G1479" s="13"/>
      <c r="H1479" s="13"/>
      <c r="I1479" s="13"/>
      <c r="J1479" s="13">
        <v>1</v>
      </c>
      <c r="K1479" s="13">
        <v>1200</v>
      </c>
      <c r="L1479" s="13">
        <v>1245</v>
      </c>
      <c r="M1479" s="13">
        <v>46</v>
      </c>
      <c r="N1479" s="13">
        <v>1</v>
      </c>
      <c r="O1479" s="13">
        <v>1200</v>
      </c>
      <c r="P1479" s="13">
        <v>1245</v>
      </c>
      <c r="Q1479" s="13">
        <v>46</v>
      </c>
    </row>
    <row r="1480" spans="1:17" x14ac:dyDescent="0.35">
      <c r="A1480" s="12">
        <v>27.07</v>
      </c>
      <c r="B1480" s="13"/>
      <c r="C1480" s="13"/>
      <c r="D1480" s="13"/>
      <c r="E1480" s="13"/>
      <c r="F1480" s="13"/>
      <c r="G1480" s="13"/>
      <c r="H1480" s="13"/>
      <c r="I1480" s="13"/>
      <c r="J1480" s="13">
        <v>1</v>
      </c>
      <c r="K1480" s="13">
        <v>1200</v>
      </c>
      <c r="L1480" s="13">
        <v>1245</v>
      </c>
      <c r="M1480" s="13">
        <v>46</v>
      </c>
      <c r="N1480" s="13">
        <v>1</v>
      </c>
      <c r="O1480" s="13">
        <v>1200</v>
      </c>
      <c r="P1480" s="13">
        <v>1245</v>
      </c>
      <c r="Q1480" s="13">
        <v>46</v>
      </c>
    </row>
    <row r="1481" spans="1:17" x14ac:dyDescent="0.35">
      <c r="A1481" s="11" t="s">
        <v>3465</v>
      </c>
      <c r="B1481" s="13"/>
      <c r="C1481" s="13"/>
      <c r="D1481" s="13"/>
      <c r="E1481" s="13"/>
      <c r="F1481" s="13"/>
      <c r="G1481" s="13"/>
      <c r="H1481" s="13"/>
      <c r="I1481" s="13"/>
      <c r="J1481" s="13">
        <v>1</v>
      </c>
      <c r="K1481" s="13">
        <v>3500</v>
      </c>
      <c r="L1481" s="13">
        <v>4450</v>
      </c>
      <c r="M1481" s="13">
        <v>61</v>
      </c>
      <c r="N1481" s="13">
        <v>1</v>
      </c>
      <c r="O1481" s="13">
        <v>3500</v>
      </c>
      <c r="P1481" s="13">
        <v>4450</v>
      </c>
      <c r="Q1481" s="13">
        <v>61</v>
      </c>
    </row>
    <row r="1482" spans="1:17" x14ac:dyDescent="0.35">
      <c r="A1482" s="12">
        <v>72.95</v>
      </c>
      <c r="B1482" s="13"/>
      <c r="C1482" s="13"/>
      <c r="D1482" s="13"/>
      <c r="E1482" s="13"/>
      <c r="F1482" s="13"/>
      <c r="G1482" s="13"/>
      <c r="H1482" s="13"/>
      <c r="I1482" s="13"/>
      <c r="J1482" s="13">
        <v>1</v>
      </c>
      <c r="K1482" s="13">
        <v>3500</v>
      </c>
      <c r="L1482" s="13">
        <v>4450</v>
      </c>
      <c r="M1482" s="13">
        <v>61</v>
      </c>
      <c r="N1482" s="13">
        <v>1</v>
      </c>
      <c r="O1482" s="13">
        <v>3500</v>
      </c>
      <c r="P1482" s="13">
        <v>4450</v>
      </c>
      <c r="Q1482" s="13">
        <v>61</v>
      </c>
    </row>
    <row r="1483" spans="1:17" x14ac:dyDescent="0.35">
      <c r="A1483" s="11" t="s">
        <v>3155</v>
      </c>
      <c r="B1483" s="13"/>
      <c r="C1483" s="13"/>
      <c r="D1483" s="13"/>
      <c r="E1483" s="13"/>
      <c r="F1483" s="13"/>
      <c r="G1483" s="13"/>
      <c r="H1483" s="13"/>
      <c r="I1483" s="13"/>
      <c r="J1483" s="13">
        <v>1</v>
      </c>
      <c r="K1483" s="13">
        <v>5000</v>
      </c>
      <c r="L1483" s="13">
        <v>9425.23</v>
      </c>
      <c r="M1483" s="13">
        <v>302</v>
      </c>
      <c r="N1483" s="13">
        <v>1</v>
      </c>
      <c r="O1483" s="13">
        <v>5000</v>
      </c>
      <c r="P1483" s="13">
        <v>9425.23</v>
      </c>
      <c r="Q1483" s="13">
        <v>302</v>
      </c>
    </row>
    <row r="1484" spans="1:17" x14ac:dyDescent="0.35">
      <c r="A1484" s="12">
        <v>31.21</v>
      </c>
      <c r="B1484" s="13"/>
      <c r="C1484" s="13"/>
      <c r="D1484" s="13"/>
      <c r="E1484" s="13"/>
      <c r="F1484" s="13"/>
      <c r="G1484" s="13"/>
      <c r="H1484" s="13"/>
      <c r="I1484" s="13"/>
      <c r="J1484" s="13">
        <v>1</v>
      </c>
      <c r="K1484" s="13">
        <v>5000</v>
      </c>
      <c r="L1484" s="13">
        <v>9425.23</v>
      </c>
      <c r="M1484" s="13">
        <v>302</v>
      </c>
      <c r="N1484" s="13">
        <v>1</v>
      </c>
      <c r="O1484" s="13">
        <v>5000</v>
      </c>
      <c r="P1484" s="13">
        <v>9425.23</v>
      </c>
      <c r="Q1484" s="13">
        <v>302</v>
      </c>
    </row>
    <row r="1485" spans="1:17" x14ac:dyDescent="0.35">
      <c r="A1485" s="11" t="s">
        <v>3743</v>
      </c>
      <c r="B1485" s="13">
        <v>1</v>
      </c>
      <c r="C1485" s="13">
        <v>8500</v>
      </c>
      <c r="D1485" s="13">
        <v>202</v>
      </c>
      <c r="E1485" s="13">
        <v>1</v>
      </c>
      <c r="F1485" s="13"/>
      <c r="G1485" s="13"/>
      <c r="H1485" s="13"/>
      <c r="I1485" s="13"/>
      <c r="J1485" s="13"/>
      <c r="K1485" s="13"/>
      <c r="L1485" s="13"/>
      <c r="M1485" s="13"/>
      <c r="N1485" s="13">
        <v>1</v>
      </c>
      <c r="O1485" s="13">
        <v>8500</v>
      </c>
      <c r="P1485" s="13">
        <v>202</v>
      </c>
      <c r="Q1485" s="13">
        <v>1</v>
      </c>
    </row>
    <row r="1486" spans="1:17" x14ac:dyDescent="0.35">
      <c r="A1486" s="12">
        <v>202</v>
      </c>
      <c r="B1486" s="13">
        <v>1</v>
      </c>
      <c r="C1486" s="13">
        <v>8500</v>
      </c>
      <c r="D1486" s="13">
        <v>202</v>
      </c>
      <c r="E1486" s="13">
        <v>1</v>
      </c>
      <c r="F1486" s="13"/>
      <c r="G1486" s="13"/>
      <c r="H1486" s="13"/>
      <c r="I1486" s="13"/>
      <c r="J1486" s="13"/>
      <c r="K1486" s="13"/>
      <c r="L1486" s="13"/>
      <c r="M1486" s="13"/>
      <c r="N1486" s="13">
        <v>1</v>
      </c>
      <c r="O1486" s="13">
        <v>8500</v>
      </c>
      <c r="P1486" s="13">
        <v>202</v>
      </c>
      <c r="Q1486" s="13">
        <v>1</v>
      </c>
    </row>
    <row r="1487" spans="1:17" x14ac:dyDescent="0.35">
      <c r="A1487" s="11" t="s">
        <v>4083</v>
      </c>
      <c r="B1487" s="13">
        <v>1</v>
      </c>
      <c r="C1487" s="13">
        <v>9600</v>
      </c>
      <c r="D1487" s="13">
        <v>0</v>
      </c>
      <c r="E1487" s="13">
        <v>0</v>
      </c>
      <c r="F1487" s="13"/>
      <c r="G1487" s="13"/>
      <c r="H1487" s="13"/>
      <c r="I1487" s="13"/>
      <c r="J1487" s="13"/>
      <c r="K1487" s="13"/>
      <c r="L1487" s="13"/>
      <c r="M1487" s="13"/>
      <c r="N1487" s="13">
        <v>1</v>
      </c>
      <c r="O1487" s="13">
        <v>9600</v>
      </c>
      <c r="P1487" s="13">
        <v>0</v>
      </c>
      <c r="Q1487" s="13">
        <v>0</v>
      </c>
    </row>
    <row r="1488" spans="1:17" x14ac:dyDescent="0.35">
      <c r="A1488" s="12" t="s">
        <v>8382</v>
      </c>
      <c r="B1488" s="13">
        <v>1</v>
      </c>
      <c r="C1488" s="13">
        <v>9600</v>
      </c>
      <c r="D1488" s="13">
        <v>0</v>
      </c>
      <c r="E1488" s="13">
        <v>0</v>
      </c>
      <c r="F1488" s="13"/>
      <c r="G1488" s="13"/>
      <c r="H1488" s="13"/>
      <c r="I1488" s="13"/>
      <c r="J1488" s="13"/>
      <c r="K1488" s="13"/>
      <c r="L1488" s="13"/>
      <c r="M1488" s="13"/>
      <c r="N1488" s="13">
        <v>1</v>
      </c>
      <c r="O1488" s="13">
        <v>9600</v>
      </c>
      <c r="P1488" s="13">
        <v>0</v>
      </c>
      <c r="Q1488" s="13">
        <v>0</v>
      </c>
    </row>
    <row r="1489" spans="1:17" x14ac:dyDescent="0.35">
      <c r="A1489" s="11" t="s">
        <v>2855</v>
      </c>
      <c r="B1489" s="13">
        <v>1</v>
      </c>
      <c r="C1489" s="13">
        <v>600</v>
      </c>
      <c r="D1489" s="13">
        <v>300</v>
      </c>
      <c r="E1489" s="13">
        <v>5</v>
      </c>
      <c r="F1489" s="13"/>
      <c r="G1489" s="13"/>
      <c r="H1489" s="13"/>
      <c r="I1489" s="13"/>
      <c r="J1489" s="13"/>
      <c r="K1489" s="13"/>
      <c r="L1489" s="13"/>
      <c r="M1489" s="13"/>
      <c r="N1489" s="13">
        <v>1</v>
      </c>
      <c r="O1489" s="13">
        <v>600</v>
      </c>
      <c r="P1489" s="13">
        <v>300</v>
      </c>
      <c r="Q1489" s="13">
        <v>5</v>
      </c>
    </row>
    <row r="1490" spans="1:17" x14ac:dyDescent="0.35">
      <c r="A1490" s="12">
        <v>60</v>
      </c>
      <c r="B1490" s="13">
        <v>1</v>
      </c>
      <c r="C1490" s="13">
        <v>600</v>
      </c>
      <c r="D1490" s="13">
        <v>300</v>
      </c>
      <c r="E1490" s="13">
        <v>5</v>
      </c>
      <c r="F1490" s="13"/>
      <c r="G1490" s="13"/>
      <c r="H1490" s="13"/>
      <c r="I1490" s="13"/>
      <c r="J1490" s="13"/>
      <c r="K1490" s="13"/>
      <c r="L1490" s="13"/>
      <c r="M1490" s="13"/>
      <c r="N1490" s="13">
        <v>1</v>
      </c>
      <c r="O1490" s="13">
        <v>600</v>
      </c>
      <c r="P1490" s="13">
        <v>300</v>
      </c>
      <c r="Q1490" s="13">
        <v>5</v>
      </c>
    </row>
    <row r="1491" spans="1:17" x14ac:dyDescent="0.35">
      <c r="A1491" s="11" t="s">
        <v>3649</v>
      </c>
      <c r="B1491" s="13"/>
      <c r="C1491" s="13"/>
      <c r="D1491" s="13"/>
      <c r="E1491" s="13"/>
      <c r="F1491" s="13"/>
      <c r="G1491" s="13"/>
      <c r="H1491" s="13"/>
      <c r="I1491" s="13"/>
      <c r="J1491" s="13">
        <v>1</v>
      </c>
      <c r="K1491" s="13">
        <v>500</v>
      </c>
      <c r="L1491" s="13">
        <v>520</v>
      </c>
      <c r="M1491" s="13">
        <v>9</v>
      </c>
      <c r="N1491" s="13">
        <v>1</v>
      </c>
      <c r="O1491" s="13">
        <v>500</v>
      </c>
      <c r="P1491" s="13">
        <v>520</v>
      </c>
      <c r="Q1491" s="13">
        <v>9</v>
      </c>
    </row>
    <row r="1492" spans="1:17" x14ac:dyDescent="0.35">
      <c r="A1492" s="12">
        <v>57.78</v>
      </c>
      <c r="B1492" s="13"/>
      <c r="C1492" s="13"/>
      <c r="D1492" s="13"/>
      <c r="E1492" s="13"/>
      <c r="F1492" s="13"/>
      <c r="G1492" s="13"/>
      <c r="H1492" s="13"/>
      <c r="I1492" s="13"/>
      <c r="J1492" s="13">
        <v>1</v>
      </c>
      <c r="K1492" s="13">
        <v>500</v>
      </c>
      <c r="L1492" s="13">
        <v>520</v>
      </c>
      <c r="M1492" s="13">
        <v>9</v>
      </c>
      <c r="N1492" s="13">
        <v>1</v>
      </c>
      <c r="O1492" s="13">
        <v>500</v>
      </c>
      <c r="P1492" s="13">
        <v>520</v>
      </c>
      <c r="Q1492" s="13">
        <v>9</v>
      </c>
    </row>
    <row r="1493" spans="1:17" x14ac:dyDescent="0.35">
      <c r="A1493" s="11" t="s">
        <v>3970</v>
      </c>
      <c r="B1493" s="13">
        <v>1</v>
      </c>
      <c r="C1493" s="13">
        <v>5000</v>
      </c>
      <c r="D1493" s="13">
        <v>3905</v>
      </c>
      <c r="E1493" s="13">
        <v>37</v>
      </c>
      <c r="F1493" s="13"/>
      <c r="G1493" s="13"/>
      <c r="H1493" s="13"/>
      <c r="I1493" s="13"/>
      <c r="J1493" s="13"/>
      <c r="K1493" s="13"/>
      <c r="L1493" s="13"/>
      <c r="M1493" s="13"/>
      <c r="N1493" s="13">
        <v>1</v>
      </c>
      <c r="O1493" s="13">
        <v>5000</v>
      </c>
      <c r="P1493" s="13">
        <v>3905</v>
      </c>
      <c r="Q1493" s="13">
        <v>37</v>
      </c>
    </row>
    <row r="1494" spans="1:17" x14ac:dyDescent="0.35">
      <c r="A1494" s="12">
        <v>105.54</v>
      </c>
      <c r="B1494" s="13">
        <v>1</v>
      </c>
      <c r="C1494" s="13">
        <v>5000</v>
      </c>
      <c r="D1494" s="13">
        <v>3905</v>
      </c>
      <c r="E1494" s="13">
        <v>37</v>
      </c>
      <c r="F1494" s="13"/>
      <c r="G1494" s="13"/>
      <c r="H1494" s="13"/>
      <c r="I1494" s="13"/>
      <c r="J1494" s="13"/>
      <c r="K1494" s="13"/>
      <c r="L1494" s="13"/>
      <c r="M1494" s="13"/>
      <c r="N1494" s="13">
        <v>1</v>
      </c>
      <c r="O1494" s="13">
        <v>5000</v>
      </c>
      <c r="P1494" s="13">
        <v>3905</v>
      </c>
      <c r="Q1494" s="13">
        <v>37</v>
      </c>
    </row>
    <row r="1495" spans="1:17" x14ac:dyDescent="0.35">
      <c r="A1495" s="11" t="s">
        <v>2833</v>
      </c>
      <c r="B1495" s="13"/>
      <c r="C1495" s="13"/>
      <c r="D1495" s="13"/>
      <c r="E1495" s="13"/>
      <c r="F1495" s="13"/>
      <c r="G1495" s="13"/>
      <c r="H1495" s="13"/>
      <c r="I1495" s="13"/>
      <c r="J1495" s="13">
        <v>1</v>
      </c>
      <c r="K1495" s="13">
        <v>2700</v>
      </c>
      <c r="L1495" s="13">
        <v>2923</v>
      </c>
      <c r="M1495" s="13">
        <v>35</v>
      </c>
      <c r="N1495" s="13">
        <v>1</v>
      </c>
      <c r="O1495" s="13">
        <v>2700</v>
      </c>
      <c r="P1495" s="13">
        <v>2923</v>
      </c>
      <c r="Q1495" s="13">
        <v>35</v>
      </c>
    </row>
    <row r="1496" spans="1:17" x14ac:dyDescent="0.35">
      <c r="A1496" s="12">
        <v>83.51</v>
      </c>
      <c r="B1496" s="13"/>
      <c r="C1496" s="13"/>
      <c r="D1496" s="13"/>
      <c r="E1496" s="13"/>
      <c r="F1496" s="13"/>
      <c r="G1496" s="13"/>
      <c r="H1496" s="13"/>
      <c r="I1496" s="13"/>
      <c r="J1496" s="13">
        <v>1</v>
      </c>
      <c r="K1496" s="13">
        <v>2700</v>
      </c>
      <c r="L1496" s="13">
        <v>2923</v>
      </c>
      <c r="M1496" s="13">
        <v>35</v>
      </c>
      <c r="N1496" s="13">
        <v>1</v>
      </c>
      <c r="O1496" s="13">
        <v>2700</v>
      </c>
      <c r="P1496" s="13">
        <v>2923</v>
      </c>
      <c r="Q1496" s="13">
        <v>35</v>
      </c>
    </row>
    <row r="1497" spans="1:17" x14ac:dyDescent="0.35">
      <c r="A1497" s="11" t="s">
        <v>3724</v>
      </c>
      <c r="B1497" s="13"/>
      <c r="C1497" s="13"/>
      <c r="D1497" s="13"/>
      <c r="E1497" s="13"/>
      <c r="F1497" s="13"/>
      <c r="G1497" s="13"/>
      <c r="H1497" s="13"/>
      <c r="I1497" s="13"/>
      <c r="J1497" s="13">
        <v>1</v>
      </c>
      <c r="K1497" s="13">
        <v>2000</v>
      </c>
      <c r="L1497" s="13">
        <v>2015</v>
      </c>
      <c r="M1497" s="13">
        <v>33</v>
      </c>
      <c r="N1497" s="13">
        <v>1</v>
      </c>
      <c r="O1497" s="13">
        <v>2000</v>
      </c>
      <c r="P1497" s="13">
        <v>2015</v>
      </c>
      <c r="Q1497" s="13">
        <v>33</v>
      </c>
    </row>
    <row r="1498" spans="1:17" x14ac:dyDescent="0.35">
      <c r="A1498" s="12">
        <v>61.06</v>
      </c>
      <c r="B1498" s="13"/>
      <c r="C1498" s="13"/>
      <c r="D1498" s="13"/>
      <c r="E1498" s="13"/>
      <c r="F1498" s="13"/>
      <c r="G1498" s="13"/>
      <c r="H1498" s="13"/>
      <c r="I1498" s="13"/>
      <c r="J1498" s="13">
        <v>1</v>
      </c>
      <c r="K1498" s="13">
        <v>2000</v>
      </c>
      <c r="L1498" s="13">
        <v>2015</v>
      </c>
      <c r="M1498" s="13">
        <v>33</v>
      </c>
      <c r="N1498" s="13">
        <v>1</v>
      </c>
      <c r="O1498" s="13">
        <v>2000</v>
      </c>
      <c r="P1498" s="13">
        <v>2015</v>
      </c>
      <c r="Q1498" s="13">
        <v>33</v>
      </c>
    </row>
    <row r="1499" spans="1:17" x14ac:dyDescent="0.35">
      <c r="A1499" s="11" t="s">
        <v>3503</v>
      </c>
      <c r="B1499" s="13"/>
      <c r="C1499" s="13"/>
      <c r="D1499" s="13"/>
      <c r="E1499" s="13"/>
      <c r="F1499" s="13"/>
      <c r="G1499" s="13"/>
      <c r="H1499" s="13"/>
      <c r="I1499" s="13"/>
      <c r="J1499" s="13">
        <v>1</v>
      </c>
      <c r="K1499" s="13">
        <v>1000</v>
      </c>
      <c r="L1499" s="13">
        <v>1000</v>
      </c>
      <c r="M1499" s="13">
        <v>8</v>
      </c>
      <c r="N1499" s="13">
        <v>1</v>
      </c>
      <c r="O1499" s="13">
        <v>1000</v>
      </c>
      <c r="P1499" s="13">
        <v>1000</v>
      </c>
      <c r="Q1499" s="13">
        <v>8</v>
      </c>
    </row>
    <row r="1500" spans="1:17" x14ac:dyDescent="0.35">
      <c r="A1500" s="12">
        <v>125</v>
      </c>
      <c r="B1500" s="13"/>
      <c r="C1500" s="13"/>
      <c r="D1500" s="13"/>
      <c r="E1500" s="13"/>
      <c r="F1500" s="13"/>
      <c r="G1500" s="13"/>
      <c r="H1500" s="13"/>
      <c r="I1500" s="13"/>
      <c r="J1500" s="13">
        <v>1</v>
      </c>
      <c r="K1500" s="13">
        <v>1000</v>
      </c>
      <c r="L1500" s="13">
        <v>1000</v>
      </c>
      <c r="M1500" s="13">
        <v>8</v>
      </c>
      <c r="N1500" s="13">
        <v>1</v>
      </c>
      <c r="O1500" s="13">
        <v>1000</v>
      </c>
      <c r="P1500" s="13">
        <v>1000</v>
      </c>
      <c r="Q1500" s="13">
        <v>8</v>
      </c>
    </row>
    <row r="1501" spans="1:17" x14ac:dyDescent="0.35">
      <c r="A1501" s="11" t="s">
        <v>3928</v>
      </c>
      <c r="B1501" s="13">
        <v>1</v>
      </c>
      <c r="C1501" s="13">
        <v>8000</v>
      </c>
      <c r="D1501" s="13">
        <v>0</v>
      </c>
      <c r="E1501" s="13">
        <v>0</v>
      </c>
      <c r="F1501" s="13"/>
      <c r="G1501" s="13"/>
      <c r="H1501" s="13"/>
      <c r="I1501" s="13"/>
      <c r="J1501" s="13"/>
      <c r="K1501" s="13"/>
      <c r="L1501" s="13"/>
      <c r="M1501" s="13"/>
      <c r="N1501" s="13">
        <v>1</v>
      </c>
      <c r="O1501" s="13">
        <v>8000</v>
      </c>
      <c r="P1501" s="13">
        <v>0</v>
      </c>
      <c r="Q1501" s="13">
        <v>0</v>
      </c>
    </row>
    <row r="1502" spans="1:17" x14ac:dyDescent="0.35">
      <c r="A1502" s="12" t="s">
        <v>8382</v>
      </c>
      <c r="B1502" s="13">
        <v>1</v>
      </c>
      <c r="C1502" s="13">
        <v>8000</v>
      </c>
      <c r="D1502" s="13">
        <v>0</v>
      </c>
      <c r="E1502" s="13">
        <v>0</v>
      </c>
      <c r="F1502" s="13"/>
      <c r="G1502" s="13"/>
      <c r="H1502" s="13"/>
      <c r="I1502" s="13"/>
      <c r="J1502" s="13"/>
      <c r="K1502" s="13"/>
      <c r="L1502" s="13"/>
      <c r="M1502" s="13"/>
      <c r="N1502" s="13">
        <v>1</v>
      </c>
      <c r="O1502" s="13">
        <v>8000</v>
      </c>
      <c r="P1502" s="13">
        <v>0</v>
      </c>
      <c r="Q1502" s="13">
        <v>0</v>
      </c>
    </row>
    <row r="1503" spans="1:17" x14ac:dyDescent="0.35">
      <c r="A1503" s="11" t="s">
        <v>2814</v>
      </c>
      <c r="B1503" s="13"/>
      <c r="C1503" s="13"/>
      <c r="D1503" s="13"/>
      <c r="E1503" s="13"/>
      <c r="F1503" s="13"/>
      <c r="G1503" s="13"/>
      <c r="H1503" s="13"/>
      <c r="I1503" s="13"/>
      <c r="J1503" s="13">
        <v>1</v>
      </c>
      <c r="K1503" s="13">
        <v>1500</v>
      </c>
      <c r="L1503" s="13">
        <v>1616</v>
      </c>
      <c r="M1503" s="13">
        <v>64</v>
      </c>
      <c r="N1503" s="13">
        <v>1</v>
      </c>
      <c r="O1503" s="13">
        <v>1500</v>
      </c>
      <c r="P1503" s="13">
        <v>1616</v>
      </c>
      <c r="Q1503" s="13">
        <v>64</v>
      </c>
    </row>
    <row r="1504" spans="1:17" x14ac:dyDescent="0.35">
      <c r="A1504" s="12">
        <v>25.25</v>
      </c>
      <c r="B1504" s="13"/>
      <c r="C1504" s="13"/>
      <c r="D1504" s="13"/>
      <c r="E1504" s="13"/>
      <c r="F1504" s="13"/>
      <c r="G1504" s="13"/>
      <c r="H1504" s="13"/>
      <c r="I1504" s="13"/>
      <c r="J1504" s="13">
        <v>1</v>
      </c>
      <c r="K1504" s="13">
        <v>1500</v>
      </c>
      <c r="L1504" s="13">
        <v>1616</v>
      </c>
      <c r="M1504" s="13">
        <v>64</v>
      </c>
      <c r="N1504" s="13">
        <v>1</v>
      </c>
      <c r="O1504" s="13">
        <v>1500</v>
      </c>
      <c r="P1504" s="13">
        <v>1616</v>
      </c>
      <c r="Q1504" s="13">
        <v>64</v>
      </c>
    </row>
    <row r="1505" spans="1:17" x14ac:dyDescent="0.35">
      <c r="A1505" s="11" t="s">
        <v>2837</v>
      </c>
      <c r="B1505" s="13"/>
      <c r="C1505" s="13"/>
      <c r="D1505" s="13"/>
      <c r="E1505" s="13"/>
      <c r="F1505" s="13"/>
      <c r="G1505" s="13"/>
      <c r="H1505" s="13"/>
      <c r="I1505" s="13"/>
      <c r="J1505" s="13">
        <v>1</v>
      </c>
      <c r="K1505" s="13">
        <v>850</v>
      </c>
      <c r="L1505" s="13">
        <v>850</v>
      </c>
      <c r="M1505" s="13">
        <v>21</v>
      </c>
      <c r="N1505" s="13">
        <v>1</v>
      </c>
      <c r="O1505" s="13">
        <v>850</v>
      </c>
      <c r="P1505" s="13">
        <v>850</v>
      </c>
      <c r="Q1505" s="13">
        <v>21</v>
      </c>
    </row>
    <row r="1506" spans="1:17" x14ac:dyDescent="0.35">
      <c r="A1506" s="12">
        <v>40.479999999999997</v>
      </c>
      <c r="B1506" s="13"/>
      <c r="C1506" s="13"/>
      <c r="D1506" s="13"/>
      <c r="E1506" s="13"/>
      <c r="F1506" s="13"/>
      <c r="G1506" s="13"/>
      <c r="H1506" s="13"/>
      <c r="I1506" s="13"/>
      <c r="J1506" s="13">
        <v>1</v>
      </c>
      <c r="K1506" s="13">
        <v>850</v>
      </c>
      <c r="L1506" s="13">
        <v>850</v>
      </c>
      <c r="M1506" s="13">
        <v>21</v>
      </c>
      <c r="N1506" s="13">
        <v>1</v>
      </c>
      <c r="O1506" s="13">
        <v>850</v>
      </c>
      <c r="P1506" s="13">
        <v>850</v>
      </c>
      <c r="Q1506" s="13">
        <v>21</v>
      </c>
    </row>
    <row r="1507" spans="1:17" x14ac:dyDescent="0.35">
      <c r="A1507" s="11" t="s">
        <v>3353</v>
      </c>
      <c r="B1507" s="13"/>
      <c r="C1507" s="13"/>
      <c r="D1507" s="13"/>
      <c r="E1507" s="13"/>
      <c r="F1507" s="13"/>
      <c r="G1507" s="13"/>
      <c r="H1507" s="13"/>
      <c r="I1507" s="13"/>
      <c r="J1507" s="13">
        <v>1</v>
      </c>
      <c r="K1507" s="13">
        <v>3000</v>
      </c>
      <c r="L1507" s="13">
        <v>3058</v>
      </c>
      <c r="M1507" s="13">
        <v>55</v>
      </c>
      <c r="N1507" s="13">
        <v>1</v>
      </c>
      <c r="O1507" s="13">
        <v>3000</v>
      </c>
      <c r="P1507" s="13">
        <v>3058</v>
      </c>
      <c r="Q1507" s="13">
        <v>55</v>
      </c>
    </row>
    <row r="1508" spans="1:17" x14ac:dyDescent="0.35">
      <c r="A1508" s="12">
        <v>55.6</v>
      </c>
      <c r="B1508" s="13"/>
      <c r="C1508" s="13"/>
      <c r="D1508" s="13"/>
      <c r="E1508" s="13"/>
      <c r="F1508" s="13"/>
      <c r="G1508" s="13"/>
      <c r="H1508" s="13"/>
      <c r="I1508" s="13"/>
      <c r="J1508" s="13">
        <v>1</v>
      </c>
      <c r="K1508" s="13">
        <v>3000</v>
      </c>
      <c r="L1508" s="13">
        <v>3058</v>
      </c>
      <c r="M1508" s="13">
        <v>55</v>
      </c>
      <c r="N1508" s="13">
        <v>1</v>
      </c>
      <c r="O1508" s="13">
        <v>3000</v>
      </c>
      <c r="P1508" s="13">
        <v>3058</v>
      </c>
      <c r="Q1508" s="13">
        <v>55</v>
      </c>
    </row>
    <row r="1509" spans="1:17" x14ac:dyDescent="0.35">
      <c r="A1509" s="11" t="s">
        <v>2910</v>
      </c>
      <c r="B1509" s="13">
        <v>1</v>
      </c>
      <c r="C1509" s="13">
        <v>30000</v>
      </c>
      <c r="D1509" s="13">
        <v>1</v>
      </c>
      <c r="E1509" s="13">
        <v>1</v>
      </c>
      <c r="F1509" s="13"/>
      <c r="G1509" s="13"/>
      <c r="H1509" s="13"/>
      <c r="I1509" s="13"/>
      <c r="J1509" s="13"/>
      <c r="K1509" s="13"/>
      <c r="L1509" s="13"/>
      <c r="M1509" s="13"/>
      <c r="N1509" s="13">
        <v>1</v>
      </c>
      <c r="O1509" s="13">
        <v>30000</v>
      </c>
      <c r="P1509" s="13">
        <v>1</v>
      </c>
      <c r="Q1509" s="13">
        <v>1</v>
      </c>
    </row>
    <row r="1510" spans="1:17" x14ac:dyDescent="0.35">
      <c r="A1510" s="12">
        <v>1</v>
      </c>
      <c r="B1510" s="13">
        <v>1</v>
      </c>
      <c r="C1510" s="13">
        <v>30000</v>
      </c>
      <c r="D1510" s="13">
        <v>1</v>
      </c>
      <c r="E1510" s="13">
        <v>1</v>
      </c>
      <c r="F1510" s="13"/>
      <c r="G1510" s="13"/>
      <c r="H1510" s="13"/>
      <c r="I1510" s="13"/>
      <c r="J1510" s="13"/>
      <c r="K1510" s="13"/>
      <c r="L1510" s="13"/>
      <c r="M1510" s="13"/>
      <c r="N1510" s="13">
        <v>1</v>
      </c>
      <c r="O1510" s="13">
        <v>30000</v>
      </c>
      <c r="P1510" s="13">
        <v>1</v>
      </c>
      <c r="Q1510" s="13">
        <v>1</v>
      </c>
    </row>
    <row r="1511" spans="1:17" x14ac:dyDescent="0.35">
      <c r="A1511" s="11" t="s">
        <v>3231</v>
      </c>
      <c r="B1511" s="13"/>
      <c r="C1511" s="13"/>
      <c r="D1511" s="13"/>
      <c r="E1511" s="13"/>
      <c r="F1511" s="13"/>
      <c r="G1511" s="13"/>
      <c r="H1511" s="13"/>
      <c r="I1511" s="13"/>
      <c r="J1511" s="13">
        <v>1</v>
      </c>
      <c r="K1511" s="13">
        <v>1000</v>
      </c>
      <c r="L1511" s="13">
        <v>1610</v>
      </c>
      <c r="M1511" s="13">
        <v>28</v>
      </c>
      <c r="N1511" s="13">
        <v>1</v>
      </c>
      <c r="O1511" s="13">
        <v>1000</v>
      </c>
      <c r="P1511" s="13">
        <v>1610</v>
      </c>
      <c r="Q1511" s="13">
        <v>28</v>
      </c>
    </row>
    <row r="1512" spans="1:17" x14ac:dyDescent="0.35">
      <c r="A1512" s="12">
        <v>57.5</v>
      </c>
      <c r="B1512" s="13"/>
      <c r="C1512" s="13"/>
      <c r="D1512" s="13"/>
      <c r="E1512" s="13"/>
      <c r="F1512" s="13"/>
      <c r="G1512" s="13"/>
      <c r="H1512" s="13"/>
      <c r="I1512" s="13"/>
      <c r="J1512" s="13">
        <v>1</v>
      </c>
      <c r="K1512" s="13">
        <v>1000</v>
      </c>
      <c r="L1512" s="13">
        <v>1610</v>
      </c>
      <c r="M1512" s="13">
        <v>28</v>
      </c>
      <c r="N1512" s="13">
        <v>1</v>
      </c>
      <c r="O1512" s="13">
        <v>1000</v>
      </c>
      <c r="P1512" s="13">
        <v>1610</v>
      </c>
      <c r="Q1512" s="13">
        <v>28</v>
      </c>
    </row>
    <row r="1513" spans="1:17" x14ac:dyDescent="0.35">
      <c r="A1513" s="11" t="s">
        <v>3236</v>
      </c>
      <c r="B1513" s="13"/>
      <c r="C1513" s="13"/>
      <c r="D1513" s="13"/>
      <c r="E1513" s="13"/>
      <c r="F1513" s="13"/>
      <c r="G1513" s="13"/>
      <c r="H1513" s="13"/>
      <c r="I1513" s="13"/>
      <c r="J1513" s="13">
        <v>1</v>
      </c>
      <c r="K1513" s="13">
        <v>20000</v>
      </c>
      <c r="L1513" s="13">
        <v>20120</v>
      </c>
      <c r="M1513" s="13">
        <v>110</v>
      </c>
      <c r="N1513" s="13">
        <v>1</v>
      </c>
      <c r="O1513" s="13">
        <v>20000</v>
      </c>
      <c r="P1513" s="13">
        <v>20120</v>
      </c>
      <c r="Q1513" s="13">
        <v>110</v>
      </c>
    </row>
    <row r="1514" spans="1:17" x14ac:dyDescent="0.35">
      <c r="A1514" s="12">
        <v>182.91</v>
      </c>
      <c r="B1514" s="13"/>
      <c r="C1514" s="13"/>
      <c r="D1514" s="13"/>
      <c r="E1514" s="13"/>
      <c r="F1514" s="13"/>
      <c r="G1514" s="13"/>
      <c r="H1514" s="13"/>
      <c r="I1514" s="13"/>
      <c r="J1514" s="13">
        <v>1</v>
      </c>
      <c r="K1514" s="13">
        <v>20000</v>
      </c>
      <c r="L1514" s="13">
        <v>20120</v>
      </c>
      <c r="M1514" s="13">
        <v>110</v>
      </c>
      <c r="N1514" s="13">
        <v>1</v>
      </c>
      <c r="O1514" s="13">
        <v>20000</v>
      </c>
      <c r="P1514" s="13">
        <v>20120</v>
      </c>
      <c r="Q1514" s="13">
        <v>110</v>
      </c>
    </row>
    <row r="1515" spans="1:17" x14ac:dyDescent="0.35">
      <c r="A1515" s="11" t="s">
        <v>3810</v>
      </c>
      <c r="B1515" s="13"/>
      <c r="C1515" s="13"/>
      <c r="D1515" s="13"/>
      <c r="E1515" s="13"/>
      <c r="F1515" s="13"/>
      <c r="G1515" s="13"/>
      <c r="H1515" s="13"/>
      <c r="I1515" s="13"/>
      <c r="J1515" s="13">
        <v>1</v>
      </c>
      <c r="K1515" s="13">
        <v>2100</v>
      </c>
      <c r="L1515" s="13">
        <v>2119.9899999999998</v>
      </c>
      <c r="M1515" s="13">
        <v>27</v>
      </c>
      <c r="N1515" s="13">
        <v>1</v>
      </c>
      <c r="O1515" s="13">
        <v>2100</v>
      </c>
      <c r="P1515" s="13">
        <v>2119.9899999999998</v>
      </c>
      <c r="Q1515" s="13">
        <v>27</v>
      </c>
    </row>
    <row r="1516" spans="1:17" x14ac:dyDescent="0.35">
      <c r="A1516" s="12">
        <v>78.52</v>
      </c>
      <c r="B1516" s="13"/>
      <c r="C1516" s="13"/>
      <c r="D1516" s="13"/>
      <c r="E1516" s="13"/>
      <c r="F1516" s="13"/>
      <c r="G1516" s="13"/>
      <c r="H1516" s="13"/>
      <c r="I1516" s="13"/>
      <c r="J1516" s="13">
        <v>1</v>
      </c>
      <c r="K1516" s="13">
        <v>2100</v>
      </c>
      <c r="L1516" s="13">
        <v>2119.9899999999998</v>
      </c>
      <c r="M1516" s="13">
        <v>27</v>
      </c>
      <c r="N1516" s="13">
        <v>1</v>
      </c>
      <c r="O1516" s="13">
        <v>2100</v>
      </c>
      <c r="P1516" s="13">
        <v>2119.9899999999998</v>
      </c>
      <c r="Q1516" s="13">
        <v>27</v>
      </c>
    </row>
    <row r="1517" spans="1:17" x14ac:dyDescent="0.35">
      <c r="A1517" s="11" t="s">
        <v>3603</v>
      </c>
      <c r="B1517" s="13"/>
      <c r="C1517" s="13"/>
      <c r="D1517" s="13"/>
      <c r="E1517" s="13"/>
      <c r="F1517" s="13"/>
      <c r="G1517" s="13"/>
      <c r="H1517" s="13"/>
      <c r="I1517" s="13"/>
      <c r="J1517" s="13">
        <v>1</v>
      </c>
      <c r="K1517" s="13">
        <v>3000</v>
      </c>
      <c r="L1517" s="13">
        <v>3385</v>
      </c>
      <c r="M1517" s="13">
        <v>69</v>
      </c>
      <c r="N1517" s="13">
        <v>1</v>
      </c>
      <c r="O1517" s="13">
        <v>3000</v>
      </c>
      <c r="P1517" s="13">
        <v>3385</v>
      </c>
      <c r="Q1517" s="13">
        <v>69</v>
      </c>
    </row>
    <row r="1518" spans="1:17" x14ac:dyDescent="0.35">
      <c r="A1518" s="12">
        <v>49.06</v>
      </c>
      <c r="B1518" s="13"/>
      <c r="C1518" s="13"/>
      <c r="D1518" s="13"/>
      <c r="E1518" s="13"/>
      <c r="F1518" s="13"/>
      <c r="G1518" s="13"/>
      <c r="H1518" s="13"/>
      <c r="I1518" s="13"/>
      <c r="J1518" s="13">
        <v>1</v>
      </c>
      <c r="K1518" s="13">
        <v>3000</v>
      </c>
      <c r="L1518" s="13">
        <v>3385</v>
      </c>
      <c r="M1518" s="13">
        <v>69</v>
      </c>
      <c r="N1518" s="13">
        <v>1</v>
      </c>
      <c r="O1518" s="13">
        <v>3000</v>
      </c>
      <c r="P1518" s="13">
        <v>3385</v>
      </c>
      <c r="Q1518" s="13">
        <v>69</v>
      </c>
    </row>
    <row r="1519" spans="1:17" x14ac:dyDescent="0.35">
      <c r="A1519" s="11" t="s">
        <v>2809</v>
      </c>
      <c r="B1519" s="13"/>
      <c r="C1519" s="13"/>
      <c r="D1519" s="13"/>
      <c r="E1519" s="13"/>
      <c r="F1519" s="13"/>
      <c r="G1519" s="13"/>
      <c r="H1519" s="13"/>
      <c r="I1519" s="13"/>
      <c r="J1519" s="13">
        <v>1</v>
      </c>
      <c r="K1519" s="13">
        <v>2500</v>
      </c>
      <c r="L1519" s="13">
        <v>2560</v>
      </c>
      <c r="M1519" s="13">
        <v>21</v>
      </c>
      <c r="N1519" s="13">
        <v>1</v>
      </c>
      <c r="O1519" s="13">
        <v>2500</v>
      </c>
      <c r="P1519" s="13">
        <v>2560</v>
      </c>
      <c r="Q1519" s="13">
        <v>21</v>
      </c>
    </row>
    <row r="1520" spans="1:17" x14ac:dyDescent="0.35">
      <c r="A1520" s="12">
        <v>121.9</v>
      </c>
      <c r="B1520" s="13"/>
      <c r="C1520" s="13"/>
      <c r="D1520" s="13"/>
      <c r="E1520" s="13"/>
      <c r="F1520" s="13"/>
      <c r="G1520" s="13"/>
      <c r="H1520" s="13"/>
      <c r="I1520" s="13"/>
      <c r="J1520" s="13">
        <v>1</v>
      </c>
      <c r="K1520" s="13">
        <v>2500</v>
      </c>
      <c r="L1520" s="13">
        <v>2560</v>
      </c>
      <c r="M1520" s="13">
        <v>21</v>
      </c>
      <c r="N1520" s="13">
        <v>1</v>
      </c>
      <c r="O1520" s="13">
        <v>2500</v>
      </c>
      <c r="P1520" s="13">
        <v>2560</v>
      </c>
      <c r="Q1520" s="13">
        <v>21</v>
      </c>
    </row>
    <row r="1521" spans="1:17" x14ac:dyDescent="0.35">
      <c r="A1521" s="11" t="s">
        <v>2843</v>
      </c>
      <c r="B1521" s="13">
        <v>1</v>
      </c>
      <c r="C1521" s="13">
        <v>1200</v>
      </c>
      <c r="D1521" s="13">
        <v>0</v>
      </c>
      <c r="E1521" s="13">
        <v>0</v>
      </c>
      <c r="F1521" s="13"/>
      <c r="G1521" s="13"/>
      <c r="H1521" s="13"/>
      <c r="I1521" s="13"/>
      <c r="J1521" s="13"/>
      <c r="K1521" s="13"/>
      <c r="L1521" s="13"/>
      <c r="M1521" s="13"/>
      <c r="N1521" s="13">
        <v>1</v>
      </c>
      <c r="O1521" s="13">
        <v>1200</v>
      </c>
      <c r="P1521" s="13">
        <v>0</v>
      </c>
      <c r="Q1521" s="13">
        <v>0</v>
      </c>
    </row>
    <row r="1522" spans="1:17" x14ac:dyDescent="0.35">
      <c r="A1522" s="12" t="s">
        <v>8382</v>
      </c>
      <c r="B1522" s="13">
        <v>1</v>
      </c>
      <c r="C1522" s="13">
        <v>1200</v>
      </c>
      <c r="D1522" s="13">
        <v>0</v>
      </c>
      <c r="E1522" s="13">
        <v>0</v>
      </c>
      <c r="F1522" s="13"/>
      <c r="G1522" s="13"/>
      <c r="H1522" s="13"/>
      <c r="I1522" s="13"/>
      <c r="J1522" s="13"/>
      <c r="K1522" s="13"/>
      <c r="L1522" s="13"/>
      <c r="M1522" s="13"/>
      <c r="N1522" s="13">
        <v>1</v>
      </c>
      <c r="O1522" s="13">
        <v>1200</v>
      </c>
      <c r="P1522" s="13">
        <v>0</v>
      </c>
      <c r="Q1522" s="13">
        <v>0</v>
      </c>
    </row>
    <row r="1523" spans="1:17" x14ac:dyDescent="0.35">
      <c r="A1523" s="11" t="s">
        <v>3157</v>
      </c>
      <c r="B1523" s="13"/>
      <c r="C1523" s="13"/>
      <c r="D1523" s="13"/>
      <c r="E1523" s="13"/>
      <c r="F1523" s="13"/>
      <c r="G1523" s="13"/>
      <c r="H1523" s="13"/>
      <c r="I1523" s="13"/>
      <c r="J1523" s="13">
        <v>1</v>
      </c>
      <c r="K1523" s="13">
        <v>4000</v>
      </c>
      <c r="L1523" s="13">
        <v>4040</v>
      </c>
      <c r="M1523" s="13">
        <v>41</v>
      </c>
      <c r="N1523" s="13">
        <v>1</v>
      </c>
      <c r="O1523" s="13">
        <v>4000</v>
      </c>
      <c r="P1523" s="13">
        <v>4040</v>
      </c>
      <c r="Q1523" s="13">
        <v>41</v>
      </c>
    </row>
    <row r="1524" spans="1:17" x14ac:dyDescent="0.35">
      <c r="A1524" s="12">
        <v>98.54</v>
      </c>
      <c r="B1524" s="13"/>
      <c r="C1524" s="13"/>
      <c r="D1524" s="13"/>
      <c r="E1524" s="13"/>
      <c r="F1524" s="13"/>
      <c r="G1524" s="13"/>
      <c r="H1524" s="13"/>
      <c r="I1524" s="13"/>
      <c r="J1524" s="13">
        <v>1</v>
      </c>
      <c r="K1524" s="13">
        <v>4000</v>
      </c>
      <c r="L1524" s="13">
        <v>4040</v>
      </c>
      <c r="M1524" s="13">
        <v>41</v>
      </c>
      <c r="N1524" s="13">
        <v>1</v>
      </c>
      <c r="O1524" s="13">
        <v>4000</v>
      </c>
      <c r="P1524" s="13">
        <v>4040</v>
      </c>
      <c r="Q1524" s="13">
        <v>41</v>
      </c>
    </row>
    <row r="1525" spans="1:17" x14ac:dyDescent="0.35">
      <c r="A1525" s="11" t="s">
        <v>4020</v>
      </c>
      <c r="B1525" s="13">
        <v>1</v>
      </c>
      <c r="C1525" s="13">
        <v>800</v>
      </c>
      <c r="D1525" s="13">
        <v>10</v>
      </c>
      <c r="E1525" s="13">
        <v>1</v>
      </c>
      <c r="F1525" s="13"/>
      <c r="G1525" s="13"/>
      <c r="H1525" s="13"/>
      <c r="I1525" s="13"/>
      <c r="J1525" s="13"/>
      <c r="K1525" s="13"/>
      <c r="L1525" s="13"/>
      <c r="M1525" s="13"/>
      <c r="N1525" s="13">
        <v>1</v>
      </c>
      <c r="O1525" s="13">
        <v>800</v>
      </c>
      <c r="P1525" s="13">
        <v>10</v>
      </c>
      <c r="Q1525" s="13">
        <v>1</v>
      </c>
    </row>
    <row r="1526" spans="1:17" x14ac:dyDescent="0.35">
      <c r="A1526" s="12">
        <v>10</v>
      </c>
      <c r="B1526" s="13">
        <v>1</v>
      </c>
      <c r="C1526" s="13">
        <v>800</v>
      </c>
      <c r="D1526" s="13">
        <v>10</v>
      </c>
      <c r="E1526" s="13">
        <v>1</v>
      </c>
      <c r="F1526" s="13"/>
      <c r="G1526" s="13"/>
      <c r="H1526" s="13"/>
      <c r="I1526" s="13"/>
      <c r="J1526" s="13"/>
      <c r="K1526" s="13"/>
      <c r="L1526" s="13"/>
      <c r="M1526" s="13"/>
      <c r="N1526" s="13">
        <v>1</v>
      </c>
      <c r="O1526" s="13">
        <v>800</v>
      </c>
      <c r="P1526" s="13">
        <v>10</v>
      </c>
      <c r="Q1526" s="13">
        <v>1</v>
      </c>
    </row>
    <row r="1527" spans="1:17" x14ac:dyDescent="0.35">
      <c r="A1527" s="11" t="s">
        <v>3389</v>
      </c>
      <c r="B1527" s="13"/>
      <c r="C1527" s="13"/>
      <c r="D1527" s="13"/>
      <c r="E1527" s="13"/>
      <c r="F1527" s="13"/>
      <c r="G1527" s="13"/>
      <c r="H1527" s="13"/>
      <c r="I1527" s="13"/>
      <c r="J1527" s="13">
        <v>1</v>
      </c>
      <c r="K1527" s="13">
        <v>1500</v>
      </c>
      <c r="L1527" s="13">
        <v>1536</v>
      </c>
      <c r="M1527" s="13">
        <v>22</v>
      </c>
      <c r="N1527" s="13">
        <v>1</v>
      </c>
      <c r="O1527" s="13">
        <v>1500</v>
      </c>
      <c r="P1527" s="13">
        <v>1536</v>
      </c>
      <c r="Q1527" s="13">
        <v>22</v>
      </c>
    </row>
    <row r="1528" spans="1:17" x14ac:dyDescent="0.35">
      <c r="A1528" s="12">
        <v>69.819999999999993</v>
      </c>
      <c r="B1528" s="13"/>
      <c r="C1528" s="13"/>
      <c r="D1528" s="13"/>
      <c r="E1528" s="13"/>
      <c r="F1528" s="13"/>
      <c r="G1528" s="13"/>
      <c r="H1528" s="13"/>
      <c r="I1528" s="13"/>
      <c r="J1528" s="13">
        <v>1</v>
      </c>
      <c r="K1528" s="13">
        <v>1500</v>
      </c>
      <c r="L1528" s="13">
        <v>1536</v>
      </c>
      <c r="M1528" s="13">
        <v>22</v>
      </c>
      <c r="N1528" s="13">
        <v>1</v>
      </c>
      <c r="O1528" s="13">
        <v>1500</v>
      </c>
      <c r="P1528" s="13">
        <v>1536</v>
      </c>
      <c r="Q1528" s="13">
        <v>22</v>
      </c>
    </row>
    <row r="1529" spans="1:17" x14ac:dyDescent="0.35">
      <c r="A1529" s="11" t="s">
        <v>3911</v>
      </c>
      <c r="B1529" s="13">
        <v>1</v>
      </c>
      <c r="C1529" s="13">
        <v>2500</v>
      </c>
      <c r="D1529" s="13">
        <v>909</v>
      </c>
      <c r="E1529" s="13">
        <v>27</v>
      </c>
      <c r="F1529" s="13"/>
      <c r="G1529" s="13"/>
      <c r="H1529" s="13"/>
      <c r="I1529" s="13"/>
      <c r="J1529" s="13"/>
      <c r="K1529" s="13"/>
      <c r="L1529" s="13"/>
      <c r="M1529" s="13"/>
      <c r="N1529" s="13">
        <v>1</v>
      </c>
      <c r="O1529" s="13">
        <v>2500</v>
      </c>
      <c r="P1529" s="13">
        <v>909</v>
      </c>
      <c r="Q1529" s="13">
        <v>27</v>
      </c>
    </row>
    <row r="1530" spans="1:17" x14ac:dyDescent="0.35">
      <c r="A1530" s="12">
        <v>33.67</v>
      </c>
      <c r="B1530" s="13">
        <v>1</v>
      </c>
      <c r="C1530" s="13">
        <v>2500</v>
      </c>
      <c r="D1530" s="13">
        <v>909</v>
      </c>
      <c r="E1530" s="13">
        <v>27</v>
      </c>
      <c r="F1530" s="13"/>
      <c r="G1530" s="13"/>
      <c r="H1530" s="13"/>
      <c r="I1530" s="13"/>
      <c r="J1530" s="13"/>
      <c r="K1530" s="13"/>
      <c r="L1530" s="13"/>
      <c r="M1530" s="13"/>
      <c r="N1530" s="13">
        <v>1</v>
      </c>
      <c r="O1530" s="13">
        <v>2500</v>
      </c>
      <c r="P1530" s="13">
        <v>909</v>
      </c>
      <c r="Q1530" s="13">
        <v>27</v>
      </c>
    </row>
    <row r="1531" spans="1:17" x14ac:dyDescent="0.35">
      <c r="A1531" s="11" t="s">
        <v>3832</v>
      </c>
      <c r="B1531" s="13"/>
      <c r="C1531" s="13"/>
      <c r="D1531" s="13"/>
      <c r="E1531" s="13"/>
      <c r="F1531" s="13"/>
      <c r="G1531" s="13"/>
      <c r="H1531" s="13"/>
      <c r="I1531" s="13"/>
      <c r="J1531" s="13">
        <v>1</v>
      </c>
      <c r="K1531" s="13">
        <v>200</v>
      </c>
      <c r="L1531" s="13">
        <v>320</v>
      </c>
      <c r="M1531" s="13">
        <v>8</v>
      </c>
      <c r="N1531" s="13">
        <v>1</v>
      </c>
      <c r="O1531" s="13">
        <v>200</v>
      </c>
      <c r="P1531" s="13">
        <v>320</v>
      </c>
      <c r="Q1531" s="13">
        <v>8</v>
      </c>
    </row>
    <row r="1532" spans="1:17" x14ac:dyDescent="0.35">
      <c r="A1532" s="12">
        <v>40</v>
      </c>
      <c r="B1532" s="13"/>
      <c r="C1532" s="13"/>
      <c r="D1532" s="13"/>
      <c r="E1532" s="13"/>
      <c r="F1532" s="13"/>
      <c r="G1532" s="13"/>
      <c r="H1532" s="13"/>
      <c r="I1532" s="13"/>
      <c r="J1532" s="13">
        <v>1</v>
      </c>
      <c r="K1532" s="13">
        <v>200</v>
      </c>
      <c r="L1532" s="13">
        <v>320</v>
      </c>
      <c r="M1532" s="13">
        <v>8</v>
      </c>
      <c r="N1532" s="13">
        <v>1</v>
      </c>
      <c r="O1532" s="13">
        <v>200</v>
      </c>
      <c r="P1532" s="13">
        <v>320</v>
      </c>
      <c r="Q1532" s="13">
        <v>8</v>
      </c>
    </row>
    <row r="1533" spans="1:17" x14ac:dyDescent="0.35">
      <c r="A1533" s="11" t="s">
        <v>3150</v>
      </c>
      <c r="B1533" s="13"/>
      <c r="C1533" s="13"/>
      <c r="D1533" s="13"/>
      <c r="E1533" s="13"/>
      <c r="F1533" s="13"/>
      <c r="G1533" s="13"/>
      <c r="H1533" s="13"/>
      <c r="I1533" s="13"/>
      <c r="J1533" s="13">
        <v>1</v>
      </c>
      <c r="K1533" s="13">
        <v>3500</v>
      </c>
      <c r="L1533" s="13">
        <v>3535</v>
      </c>
      <c r="M1533" s="13">
        <v>104</v>
      </c>
      <c r="N1533" s="13">
        <v>1</v>
      </c>
      <c r="O1533" s="13">
        <v>3500</v>
      </c>
      <c r="P1533" s="13">
        <v>3535</v>
      </c>
      <c r="Q1533" s="13">
        <v>104</v>
      </c>
    </row>
    <row r="1534" spans="1:17" x14ac:dyDescent="0.35">
      <c r="A1534" s="12">
        <v>33.99</v>
      </c>
      <c r="B1534" s="13"/>
      <c r="C1534" s="13"/>
      <c r="D1534" s="13"/>
      <c r="E1534" s="13"/>
      <c r="F1534" s="13"/>
      <c r="G1534" s="13"/>
      <c r="H1534" s="13"/>
      <c r="I1534" s="13"/>
      <c r="J1534" s="13">
        <v>1</v>
      </c>
      <c r="K1534" s="13">
        <v>3500</v>
      </c>
      <c r="L1534" s="13">
        <v>3535</v>
      </c>
      <c r="M1534" s="13">
        <v>104</v>
      </c>
      <c r="N1534" s="13">
        <v>1</v>
      </c>
      <c r="O1534" s="13">
        <v>3500</v>
      </c>
      <c r="P1534" s="13">
        <v>3535</v>
      </c>
      <c r="Q1534" s="13">
        <v>104</v>
      </c>
    </row>
    <row r="1535" spans="1:17" x14ac:dyDescent="0.35">
      <c r="A1535" s="11" t="s">
        <v>1288</v>
      </c>
      <c r="B1535" s="13"/>
      <c r="C1535" s="13"/>
      <c r="D1535" s="13"/>
      <c r="E1535" s="13"/>
      <c r="F1535" s="13"/>
      <c r="G1535" s="13"/>
      <c r="H1535" s="13"/>
      <c r="I1535" s="13"/>
      <c r="J1535" s="13">
        <v>1</v>
      </c>
      <c r="K1535" s="13">
        <v>250</v>
      </c>
      <c r="L1535" s="13">
        <v>605</v>
      </c>
      <c r="M1535" s="13">
        <v>25</v>
      </c>
      <c r="N1535" s="13">
        <v>1</v>
      </c>
      <c r="O1535" s="13">
        <v>250</v>
      </c>
      <c r="P1535" s="13">
        <v>605</v>
      </c>
      <c r="Q1535" s="13">
        <v>25</v>
      </c>
    </row>
    <row r="1536" spans="1:17" x14ac:dyDescent="0.35">
      <c r="A1536" s="12">
        <v>24.2</v>
      </c>
      <c r="B1536" s="13"/>
      <c r="C1536" s="13"/>
      <c r="D1536" s="13"/>
      <c r="E1536" s="13"/>
      <c r="F1536" s="13"/>
      <c r="G1536" s="13"/>
      <c r="H1536" s="13"/>
      <c r="I1536" s="13"/>
      <c r="J1536" s="13">
        <v>1</v>
      </c>
      <c r="K1536" s="13">
        <v>250</v>
      </c>
      <c r="L1536" s="13">
        <v>605</v>
      </c>
      <c r="M1536" s="13">
        <v>25</v>
      </c>
      <c r="N1536" s="13">
        <v>1</v>
      </c>
      <c r="O1536" s="13">
        <v>250</v>
      </c>
      <c r="P1536" s="13">
        <v>605</v>
      </c>
      <c r="Q1536" s="13">
        <v>25</v>
      </c>
    </row>
    <row r="1537" spans="1:17" x14ac:dyDescent="0.35">
      <c r="A1537" s="11" t="s">
        <v>3523</v>
      </c>
      <c r="B1537" s="13"/>
      <c r="C1537" s="13"/>
      <c r="D1537" s="13"/>
      <c r="E1537" s="13"/>
      <c r="F1537" s="13"/>
      <c r="G1537" s="13"/>
      <c r="H1537" s="13"/>
      <c r="I1537" s="13"/>
      <c r="J1537" s="13">
        <v>1</v>
      </c>
      <c r="K1537" s="13">
        <v>10000</v>
      </c>
      <c r="L1537" s="13">
        <v>10156</v>
      </c>
      <c r="M1537" s="13">
        <v>74</v>
      </c>
      <c r="N1537" s="13">
        <v>1</v>
      </c>
      <c r="O1537" s="13">
        <v>10000</v>
      </c>
      <c r="P1537" s="13">
        <v>10156</v>
      </c>
      <c r="Q1537" s="13">
        <v>74</v>
      </c>
    </row>
    <row r="1538" spans="1:17" x14ac:dyDescent="0.35">
      <c r="A1538" s="12">
        <v>137.24</v>
      </c>
      <c r="B1538" s="13"/>
      <c r="C1538" s="13"/>
      <c r="D1538" s="13"/>
      <c r="E1538" s="13"/>
      <c r="F1538" s="13"/>
      <c r="G1538" s="13"/>
      <c r="H1538" s="13"/>
      <c r="I1538" s="13"/>
      <c r="J1538" s="13">
        <v>1</v>
      </c>
      <c r="K1538" s="13">
        <v>10000</v>
      </c>
      <c r="L1538" s="13">
        <v>10156</v>
      </c>
      <c r="M1538" s="13">
        <v>74</v>
      </c>
      <c r="N1538" s="13">
        <v>1</v>
      </c>
      <c r="O1538" s="13">
        <v>10000</v>
      </c>
      <c r="P1538" s="13">
        <v>10156</v>
      </c>
      <c r="Q1538" s="13">
        <v>74</v>
      </c>
    </row>
    <row r="1539" spans="1:17" x14ac:dyDescent="0.35">
      <c r="A1539" s="11" t="s">
        <v>3713</v>
      </c>
      <c r="B1539" s="13"/>
      <c r="C1539" s="13"/>
      <c r="D1539" s="13"/>
      <c r="E1539" s="13"/>
      <c r="F1539" s="13"/>
      <c r="G1539" s="13"/>
      <c r="H1539" s="13"/>
      <c r="I1539" s="13"/>
      <c r="J1539" s="13">
        <v>1</v>
      </c>
      <c r="K1539" s="13">
        <v>800</v>
      </c>
      <c r="L1539" s="13">
        <v>1246</v>
      </c>
      <c r="M1539" s="13">
        <v>24</v>
      </c>
      <c r="N1539" s="13">
        <v>1</v>
      </c>
      <c r="O1539" s="13">
        <v>800</v>
      </c>
      <c r="P1539" s="13">
        <v>1246</v>
      </c>
      <c r="Q1539" s="13">
        <v>24</v>
      </c>
    </row>
    <row r="1540" spans="1:17" x14ac:dyDescent="0.35">
      <c r="A1540" s="12">
        <v>51.92</v>
      </c>
      <c r="B1540" s="13"/>
      <c r="C1540" s="13"/>
      <c r="D1540" s="13"/>
      <c r="E1540" s="13"/>
      <c r="F1540" s="13"/>
      <c r="G1540" s="13"/>
      <c r="H1540" s="13"/>
      <c r="I1540" s="13"/>
      <c r="J1540" s="13">
        <v>1</v>
      </c>
      <c r="K1540" s="13">
        <v>800</v>
      </c>
      <c r="L1540" s="13">
        <v>1246</v>
      </c>
      <c r="M1540" s="13">
        <v>24</v>
      </c>
      <c r="N1540" s="13">
        <v>1</v>
      </c>
      <c r="O1540" s="13">
        <v>800</v>
      </c>
      <c r="P1540" s="13">
        <v>1246</v>
      </c>
      <c r="Q1540" s="13">
        <v>24</v>
      </c>
    </row>
    <row r="1541" spans="1:17" x14ac:dyDescent="0.35">
      <c r="A1541" s="11" t="s">
        <v>3380</v>
      </c>
      <c r="B1541" s="13"/>
      <c r="C1541" s="13"/>
      <c r="D1541" s="13"/>
      <c r="E1541" s="13"/>
      <c r="F1541" s="13"/>
      <c r="G1541" s="13"/>
      <c r="H1541" s="13"/>
      <c r="I1541" s="13"/>
      <c r="J1541" s="13">
        <v>1</v>
      </c>
      <c r="K1541" s="13">
        <v>4000</v>
      </c>
      <c r="L1541" s="13">
        <v>4090</v>
      </c>
      <c r="M1541" s="13">
        <v>48</v>
      </c>
      <c r="N1541" s="13">
        <v>1</v>
      </c>
      <c r="O1541" s="13">
        <v>4000</v>
      </c>
      <c r="P1541" s="13">
        <v>4090</v>
      </c>
      <c r="Q1541" s="13">
        <v>48</v>
      </c>
    </row>
    <row r="1542" spans="1:17" x14ac:dyDescent="0.35">
      <c r="A1542" s="12">
        <v>85.21</v>
      </c>
      <c r="B1542" s="13"/>
      <c r="C1542" s="13"/>
      <c r="D1542" s="13"/>
      <c r="E1542" s="13"/>
      <c r="F1542" s="13"/>
      <c r="G1542" s="13"/>
      <c r="H1542" s="13"/>
      <c r="I1542" s="13"/>
      <c r="J1542" s="13">
        <v>1</v>
      </c>
      <c r="K1542" s="13">
        <v>4000</v>
      </c>
      <c r="L1542" s="13">
        <v>4090</v>
      </c>
      <c r="M1542" s="13">
        <v>48</v>
      </c>
      <c r="N1542" s="13">
        <v>1</v>
      </c>
      <c r="O1542" s="13">
        <v>4000</v>
      </c>
      <c r="P1542" s="13">
        <v>4090</v>
      </c>
      <c r="Q1542" s="13">
        <v>48</v>
      </c>
    </row>
    <row r="1543" spans="1:17" x14ac:dyDescent="0.35">
      <c r="A1543" s="11" t="s">
        <v>2831</v>
      </c>
      <c r="B1543" s="13"/>
      <c r="C1543" s="13"/>
      <c r="D1543" s="13"/>
      <c r="E1543" s="13"/>
      <c r="F1543" s="13"/>
      <c r="G1543" s="13"/>
      <c r="H1543" s="13"/>
      <c r="I1543" s="13"/>
      <c r="J1543" s="13">
        <v>1</v>
      </c>
      <c r="K1543" s="13">
        <v>3000</v>
      </c>
      <c r="L1543" s="13">
        <v>3320</v>
      </c>
      <c r="M1543" s="13">
        <v>52</v>
      </c>
      <c r="N1543" s="13">
        <v>1</v>
      </c>
      <c r="O1543" s="13">
        <v>3000</v>
      </c>
      <c r="P1543" s="13">
        <v>3320</v>
      </c>
      <c r="Q1543" s="13">
        <v>52</v>
      </c>
    </row>
    <row r="1544" spans="1:17" x14ac:dyDescent="0.35">
      <c r="A1544" s="12">
        <v>63.85</v>
      </c>
      <c r="B1544" s="13"/>
      <c r="C1544" s="13"/>
      <c r="D1544" s="13"/>
      <c r="E1544" s="13"/>
      <c r="F1544" s="13"/>
      <c r="G1544" s="13"/>
      <c r="H1544" s="13"/>
      <c r="I1544" s="13"/>
      <c r="J1544" s="13">
        <v>1</v>
      </c>
      <c r="K1544" s="13">
        <v>3000</v>
      </c>
      <c r="L1544" s="13">
        <v>3320</v>
      </c>
      <c r="M1544" s="13">
        <v>52</v>
      </c>
      <c r="N1544" s="13">
        <v>1</v>
      </c>
      <c r="O1544" s="13">
        <v>3000</v>
      </c>
      <c r="P1544" s="13">
        <v>3320</v>
      </c>
      <c r="Q1544" s="13">
        <v>52</v>
      </c>
    </row>
    <row r="1545" spans="1:17" x14ac:dyDescent="0.35">
      <c r="A1545" s="11" t="s">
        <v>4106</v>
      </c>
      <c r="B1545" s="13">
        <v>1</v>
      </c>
      <c r="C1545" s="13">
        <v>300</v>
      </c>
      <c r="D1545" s="13">
        <v>86</v>
      </c>
      <c r="E1545" s="13">
        <v>6</v>
      </c>
      <c r="F1545" s="13"/>
      <c r="G1545" s="13"/>
      <c r="H1545" s="13"/>
      <c r="I1545" s="13"/>
      <c r="J1545" s="13"/>
      <c r="K1545" s="13"/>
      <c r="L1545" s="13"/>
      <c r="M1545" s="13"/>
      <c r="N1545" s="13">
        <v>1</v>
      </c>
      <c r="O1545" s="13">
        <v>300</v>
      </c>
      <c r="P1545" s="13">
        <v>86</v>
      </c>
      <c r="Q1545" s="13">
        <v>6</v>
      </c>
    </row>
    <row r="1546" spans="1:17" x14ac:dyDescent="0.35">
      <c r="A1546" s="12">
        <v>14.33</v>
      </c>
      <c r="B1546" s="13">
        <v>1</v>
      </c>
      <c r="C1546" s="13">
        <v>300</v>
      </c>
      <c r="D1546" s="13">
        <v>86</v>
      </c>
      <c r="E1546" s="13">
        <v>6</v>
      </c>
      <c r="F1546" s="13"/>
      <c r="G1546" s="13"/>
      <c r="H1546" s="13"/>
      <c r="I1546" s="13"/>
      <c r="J1546" s="13"/>
      <c r="K1546" s="13"/>
      <c r="L1546" s="13"/>
      <c r="M1546" s="13"/>
      <c r="N1546" s="13">
        <v>1</v>
      </c>
      <c r="O1546" s="13">
        <v>300</v>
      </c>
      <c r="P1546" s="13">
        <v>86</v>
      </c>
      <c r="Q1546" s="13">
        <v>6</v>
      </c>
    </row>
    <row r="1547" spans="1:17" x14ac:dyDescent="0.35">
      <c r="A1547" s="11" t="s">
        <v>4034</v>
      </c>
      <c r="B1547" s="13">
        <v>1</v>
      </c>
      <c r="C1547" s="13">
        <v>2500</v>
      </c>
      <c r="D1547" s="13">
        <v>301</v>
      </c>
      <c r="E1547" s="13">
        <v>4</v>
      </c>
      <c r="F1547" s="13"/>
      <c r="G1547" s="13"/>
      <c r="H1547" s="13"/>
      <c r="I1547" s="13"/>
      <c r="J1547" s="13"/>
      <c r="K1547" s="13"/>
      <c r="L1547" s="13"/>
      <c r="M1547" s="13"/>
      <c r="N1547" s="13">
        <v>1</v>
      </c>
      <c r="O1547" s="13">
        <v>2500</v>
      </c>
      <c r="P1547" s="13">
        <v>301</v>
      </c>
      <c r="Q1547" s="13">
        <v>4</v>
      </c>
    </row>
    <row r="1548" spans="1:17" x14ac:dyDescent="0.35">
      <c r="A1548" s="12">
        <v>75.25</v>
      </c>
      <c r="B1548" s="13">
        <v>1</v>
      </c>
      <c r="C1548" s="13">
        <v>2500</v>
      </c>
      <c r="D1548" s="13">
        <v>301</v>
      </c>
      <c r="E1548" s="13">
        <v>4</v>
      </c>
      <c r="F1548" s="13"/>
      <c r="G1548" s="13"/>
      <c r="H1548" s="13"/>
      <c r="I1548" s="13"/>
      <c r="J1548" s="13"/>
      <c r="K1548" s="13"/>
      <c r="L1548" s="13"/>
      <c r="M1548" s="13"/>
      <c r="N1548" s="13">
        <v>1</v>
      </c>
      <c r="O1548" s="13">
        <v>2500</v>
      </c>
      <c r="P1548" s="13">
        <v>301</v>
      </c>
      <c r="Q1548" s="13">
        <v>4</v>
      </c>
    </row>
    <row r="1549" spans="1:17" x14ac:dyDescent="0.35">
      <c r="A1549" s="11" t="s">
        <v>3974</v>
      </c>
      <c r="B1549" s="13">
        <v>1</v>
      </c>
      <c r="C1549" s="13">
        <v>90000</v>
      </c>
      <c r="D1549" s="13">
        <v>1305</v>
      </c>
      <c r="E1549" s="13">
        <v>6</v>
      </c>
      <c r="F1549" s="13"/>
      <c r="G1549" s="13"/>
      <c r="H1549" s="13"/>
      <c r="I1549" s="13"/>
      <c r="J1549" s="13"/>
      <c r="K1549" s="13"/>
      <c r="L1549" s="13"/>
      <c r="M1549" s="13"/>
      <c r="N1549" s="13">
        <v>1</v>
      </c>
      <c r="O1549" s="13">
        <v>90000</v>
      </c>
      <c r="P1549" s="13">
        <v>1305</v>
      </c>
      <c r="Q1549" s="13">
        <v>6</v>
      </c>
    </row>
    <row r="1550" spans="1:17" x14ac:dyDescent="0.35">
      <c r="A1550" s="12">
        <v>217.5</v>
      </c>
      <c r="B1550" s="13">
        <v>1</v>
      </c>
      <c r="C1550" s="13">
        <v>90000</v>
      </c>
      <c r="D1550" s="13">
        <v>1305</v>
      </c>
      <c r="E1550" s="13">
        <v>6</v>
      </c>
      <c r="F1550" s="13"/>
      <c r="G1550" s="13"/>
      <c r="H1550" s="13"/>
      <c r="I1550" s="13"/>
      <c r="J1550" s="13"/>
      <c r="K1550" s="13"/>
      <c r="L1550" s="13"/>
      <c r="M1550" s="13"/>
      <c r="N1550" s="13">
        <v>1</v>
      </c>
      <c r="O1550" s="13">
        <v>90000</v>
      </c>
      <c r="P1550" s="13">
        <v>1305</v>
      </c>
      <c r="Q1550" s="13">
        <v>6</v>
      </c>
    </row>
    <row r="1551" spans="1:17" x14ac:dyDescent="0.35">
      <c r="A1551" s="11" t="s">
        <v>3524</v>
      </c>
      <c r="B1551" s="13"/>
      <c r="C1551" s="13"/>
      <c r="D1551" s="13"/>
      <c r="E1551" s="13"/>
      <c r="F1551" s="13"/>
      <c r="G1551" s="13"/>
      <c r="H1551" s="13"/>
      <c r="I1551" s="13"/>
      <c r="J1551" s="13">
        <v>1</v>
      </c>
      <c r="K1551" s="13">
        <v>500</v>
      </c>
      <c r="L1551" s="13">
        <v>530</v>
      </c>
      <c r="M1551" s="13">
        <v>7</v>
      </c>
      <c r="N1551" s="13">
        <v>1</v>
      </c>
      <c r="O1551" s="13">
        <v>500</v>
      </c>
      <c r="P1551" s="13">
        <v>530</v>
      </c>
      <c r="Q1551" s="13">
        <v>7</v>
      </c>
    </row>
    <row r="1552" spans="1:17" x14ac:dyDescent="0.35">
      <c r="A1552" s="12">
        <v>75.709999999999994</v>
      </c>
      <c r="B1552" s="13"/>
      <c r="C1552" s="13"/>
      <c r="D1552" s="13"/>
      <c r="E1552" s="13"/>
      <c r="F1552" s="13"/>
      <c r="G1552" s="13"/>
      <c r="H1552" s="13"/>
      <c r="I1552" s="13"/>
      <c r="J1552" s="13">
        <v>1</v>
      </c>
      <c r="K1552" s="13">
        <v>500</v>
      </c>
      <c r="L1552" s="13">
        <v>530</v>
      </c>
      <c r="M1552" s="13">
        <v>7</v>
      </c>
      <c r="N1552" s="13">
        <v>1</v>
      </c>
      <c r="O1552" s="13">
        <v>500</v>
      </c>
      <c r="P1552" s="13">
        <v>530</v>
      </c>
      <c r="Q1552" s="13">
        <v>7</v>
      </c>
    </row>
    <row r="1553" spans="1:17" x14ac:dyDescent="0.35">
      <c r="A1553" s="11" t="s">
        <v>3614</v>
      </c>
      <c r="B1553" s="13"/>
      <c r="C1553" s="13"/>
      <c r="D1553" s="13"/>
      <c r="E1553" s="13"/>
      <c r="F1553" s="13"/>
      <c r="G1553" s="13"/>
      <c r="H1553" s="13"/>
      <c r="I1553" s="13"/>
      <c r="J1553" s="13">
        <v>1</v>
      </c>
      <c r="K1553" s="13">
        <v>2500</v>
      </c>
      <c r="L1553" s="13">
        <v>3120</v>
      </c>
      <c r="M1553" s="13">
        <v>45</v>
      </c>
      <c r="N1553" s="13">
        <v>1</v>
      </c>
      <c r="O1553" s="13">
        <v>2500</v>
      </c>
      <c r="P1553" s="13">
        <v>3120</v>
      </c>
      <c r="Q1553" s="13">
        <v>45</v>
      </c>
    </row>
    <row r="1554" spans="1:17" x14ac:dyDescent="0.35">
      <c r="A1554" s="12">
        <v>69.33</v>
      </c>
      <c r="B1554" s="13"/>
      <c r="C1554" s="13"/>
      <c r="D1554" s="13"/>
      <c r="E1554" s="13"/>
      <c r="F1554" s="13"/>
      <c r="G1554" s="13"/>
      <c r="H1554" s="13"/>
      <c r="I1554" s="13"/>
      <c r="J1554" s="13">
        <v>1</v>
      </c>
      <c r="K1554" s="13">
        <v>2500</v>
      </c>
      <c r="L1554" s="13">
        <v>3120</v>
      </c>
      <c r="M1554" s="13">
        <v>45</v>
      </c>
      <c r="N1554" s="13">
        <v>1</v>
      </c>
      <c r="O1554" s="13">
        <v>2500</v>
      </c>
      <c r="P1554" s="13">
        <v>3120</v>
      </c>
      <c r="Q1554" s="13">
        <v>45</v>
      </c>
    </row>
    <row r="1555" spans="1:17" x14ac:dyDescent="0.35">
      <c r="A1555" s="11" t="s">
        <v>3502</v>
      </c>
      <c r="B1555" s="13"/>
      <c r="C1555" s="13"/>
      <c r="D1555" s="13"/>
      <c r="E1555" s="13"/>
      <c r="F1555" s="13"/>
      <c r="G1555" s="13"/>
      <c r="H1555" s="13"/>
      <c r="I1555" s="13"/>
      <c r="J1555" s="13">
        <v>1</v>
      </c>
      <c r="K1555" s="13">
        <v>2500</v>
      </c>
      <c r="L1555" s="13">
        <v>2689</v>
      </c>
      <c r="M1555" s="13">
        <v>38</v>
      </c>
      <c r="N1555" s="13">
        <v>1</v>
      </c>
      <c r="O1555" s="13">
        <v>2500</v>
      </c>
      <c r="P1555" s="13">
        <v>2689</v>
      </c>
      <c r="Q1555" s="13">
        <v>38</v>
      </c>
    </row>
    <row r="1556" spans="1:17" x14ac:dyDescent="0.35">
      <c r="A1556" s="12">
        <v>70.760000000000005</v>
      </c>
      <c r="B1556" s="13"/>
      <c r="C1556" s="13"/>
      <c r="D1556" s="13"/>
      <c r="E1556" s="13"/>
      <c r="F1556" s="13"/>
      <c r="G1556" s="13"/>
      <c r="H1556" s="13"/>
      <c r="I1556" s="13"/>
      <c r="J1556" s="13">
        <v>1</v>
      </c>
      <c r="K1556" s="13">
        <v>2500</v>
      </c>
      <c r="L1556" s="13">
        <v>2689</v>
      </c>
      <c r="M1556" s="13">
        <v>38</v>
      </c>
      <c r="N1556" s="13">
        <v>1</v>
      </c>
      <c r="O1556" s="13">
        <v>2500</v>
      </c>
      <c r="P1556" s="13">
        <v>2689</v>
      </c>
      <c r="Q1556" s="13">
        <v>38</v>
      </c>
    </row>
    <row r="1557" spans="1:17" x14ac:dyDescent="0.35">
      <c r="A1557" s="11" t="s">
        <v>3988</v>
      </c>
      <c r="B1557" s="13">
        <v>1</v>
      </c>
      <c r="C1557" s="13">
        <v>10000</v>
      </c>
      <c r="D1557" s="13">
        <v>541</v>
      </c>
      <c r="E1557" s="13">
        <v>9</v>
      </c>
      <c r="F1557" s="13"/>
      <c r="G1557" s="13"/>
      <c r="H1557" s="13"/>
      <c r="I1557" s="13"/>
      <c r="J1557" s="13"/>
      <c r="K1557" s="13"/>
      <c r="L1557" s="13"/>
      <c r="M1557" s="13"/>
      <c r="N1557" s="13">
        <v>1</v>
      </c>
      <c r="O1557" s="13">
        <v>10000</v>
      </c>
      <c r="P1557" s="13">
        <v>541</v>
      </c>
      <c r="Q1557" s="13">
        <v>9</v>
      </c>
    </row>
    <row r="1558" spans="1:17" x14ac:dyDescent="0.35">
      <c r="A1558" s="12">
        <v>60.11</v>
      </c>
      <c r="B1558" s="13">
        <v>1</v>
      </c>
      <c r="C1558" s="13">
        <v>10000</v>
      </c>
      <c r="D1558" s="13">
        <v>541</v>
      </c>
      <c r="E1558" s="13">
        <v>9</v>
      </c>
      <c r="F1558" s="13"/>
      <c r="G1558" s="13"/>
      <c r="H1558" s="13"/>
      <c r="I1558" s="13"/>
      <c r="J1558" s="13"/>
      <c r="K1558" s="13"/>
      <c r="L1558" s="13"/>
      <c r="M1558" s="13"/>
      <c r="N1558" s="13">
        <v>1</v>
      </c>
      <c r="O1558" s="13">
        <v>10000</v>
      </c>
      <c r="P1558" s="13">
        <v>541</v>
      </c>
      <c r="Q1558" s="13">
        <v>9</v>
      </c>
    </row>
    <row r="1559" spans="1:17" x14ac:dyDescent="0.35">
      <c r="A1559" s="11" t="s">
        <v>3654</v>
      </c>
      <c r="B1559" s="13"/>
      <c r="C1559" s="13"/>
      <c r="D1559" s="13"/>
      <c r="E1559" s="13"/>
      <c r="F1559" s="13"/>
      <c r="G1559" s="13"/>
      <c r="H1559" s="13"/>
      <c r="I1559" s="13"/>
      <c r="J1559" s="13">
        <v>1</v>
      </c>
      <c r="K1559" s="13">
        <v>2000</v>
      </c>
      <c r="L1559" s="13">
        <v>2215</v>
      </c>
      <c r="M1559" s="13">
        <v>20</v>
      </c>
      <c r="N1559" s="13">
        <v>1</v>
      </c>
      <c r="O1559" s="13">
        <v>2000</v>
      </c>
      <c r="P1559" s="13">
        <v>2215</v>
      </c>
      <c r="Q1559" s="13">
        <v>20</v>
      </c>
    </row>
    <row r="1560" spans="1:17" x14ac:dyDescent="0.35">
      <c r="A1560" s="12">
        <v>110.75</v>
      </c>
      <c r="B1560" s="13"/>
      <c r="C1560" s="13"/>
      <c r="D1560" s="13"/>
      <c r="E1560" s="13"/>
      <c r="F1560" s="13"/>
      <c r="G1560" s="13"/>
      <c r="H1560" s="13"/>
      <c r="I1560" s="13"/>
      <c r="J1560" s="13">
        <v>1</v>
      </c>
      <c r="K1560" s="13">
        <v>2000</v>
      </c>
      <c r="L1560" s="13">
        <v>2215</v>
      </c>
      <c r="M1560" s="13">
        <v>20</v>
      </c>
      <c r="N1560" s="13">
        <v>1</v>
      </c>
      <c r="O1560" s="13">
        <v>2000</v>
      </c>
      <c r="P1560" s="13">
        <v>2215</v>
      </c>
      <c r="Q1560" s="13">
        <v>20</v>
      </c>
    </row>
    <row r="1561" spans="1:17" x14ac:dyDescent="0.35">
      <c r="A1561" s="11" t="s">
        <v>4030</v>
      </c>
      <c r="B1561" s="13">
        <v>1</v>
      </c>
      <c r="C1561" s="13">
        <v>13500</v>
      </c>
      <c r="D1561" s="13">
        <v>200</v>
      </c>
      <c r="E1561" s="13">
        <v>2</v>
      </c>
      <c r="F1561" s="13"/>
      <c r="G1561" s="13"/>
      <c r="H1561" s="13"/>
      <c r="I1561" s="13"/>
      <c r="J1561" s="13"/>
      <c r="K1561" s="13"/>
      <c r="L1561" s="13"/>
      <c r="M1561" s="13"/>
      <c r="N1561" s="13">
        <v>1</v>
      </c>
      <c r="O1561" s="13">
        <v>13500</v>
      </c>
      <c r="P1561" s="13">
        <v>200</v>
      </c>
      <c r="Q1561" s="13">
        <v>2</v>
      </c>
    </row>
    <row r="1562" spans="1:17" x14ac:dyDescent="0.35">
      <c r="A1562" s="12">
        <v>100</v>
      </c>
      <c r="B1562" s="13">
        <v>1</v>
      </c>
      <c r="C1562" s="13">
        <v>13500</v>
      </c>
      <c r="D1562" s="13">
        <v>200</v>
      </c>
      <c r="E1562" s="13">
        <v>2</v>
      </c>
      <c r="F1562" s="13"/>
      <c r="G1562" s="13"/>
      <c r="H1562" s="13"/>
      <c r="I1562" s="13"/>
      <c r="J1562" s="13"/>
      <c r="K1562" s="13"/>
      <c r="L1562" s="13"/>
      <c r="M1562" s="13"/>
      <c r="N1562" s="13">
        <v>1</v>
      </c>
      <c r="O1562" s="13">
        <v>13500</v>
      </c>
      <c r="P1562" s="13">
        <v>200</v>
      </c>
      <c r="Q1562" s="13">
        <v>2</v>
      </c>
    </row>
    <row r="1563" spans="1:17" x14ac:dyDescent="0.35">
      <c r="A1563" s="11" t="s">
        <v>3696</v>
      </c>
      <c r="B1563" s="13"/>
      <c r="C1563" s="13"/>
      <c r="D1563" s="13"/>
      <c r="E1563" s="13"/>
      <c r="F1563" s="13"/>
      <c r="G1563" s="13"/>
      <c r="H1563" s="13"/>
      <c r="I1563" s="13"/>
      <c r="J1563" s="13">
        <v>1</v>
      </c>
      <c r="K1563" s="13">
        <v>2500</v>
      </c>
      <c r="L1563" s="13">
        <v>2520</v>
      </c>
      <c r="M1563" s="13">
        <v>40</v>
      </c>
      <c r="N1563" s="13">
        <v>1</v>
      </c>
      <c r="O1563" s="13">
        <v>2500</v>
      </c>
      <c r="P1563" s="13">
        <v>2520</v>
      </c>
      <c r="Q1563" s="13">
        <v>40</v>
      </c>
    </row>
    <row r="1564" spans="1:17" x14ac:dyDescent="0.35">
      <c r="A1564" s="12">
        <v>63</v>
      </c>
      <c r="B1564" s="13"/>
      <c r="C1564" s="13"/>
      <c r="D1564" s="13"/>
      <c r="E1564" s="13"/>
      <c r="F1564" s="13"/>
      <c r="G1564" s="13"/>
      <c r="H1564" s="13"/>
      <c r="I1564" s="13"/>
      <c r="J1564" s="13">
        <v>1</v>
      </c>
      <c r="K1564" s="13">
        <v>2500</v>
      </c>
      <c r="L1564" s="13">
        <v>2520</v>
      </c>
      <c r="M1564" s="13">
        <v>40</v>
      </c>
      <c r="N1564" s="13">
        <v>1</v>
      </c>
      <c r="O1564" s="13">
        <v>2500</v>
      </c>
      <c r="P1564" s="13">
        <v>2520</v>
      </c>
      <c r="Q1564" s="13">
        <v>40</v>
      </c>
    </row>
    <row r="1565" spans="1:17" x14ac:dyDescent="0.35">
      <c r="A1565" s="11" t="s">
        <v>3944</v>
      </c>
      <c r="B1565" s="13">
        <v>1</v>
      </c>
      <c r="C1565" s="13">
        <v>3000</v>
      </c>
      <c r="D1565" s="13">
        <v>101</v>
      </c>
      <c r="E1565" s="13">
        <v>2</v>
      </c>
      <c r="F1565" s="13"/>
      <c r="G1565" s="13"/>
      <c r="H1565" s="13"/>
      <c r="I1565" s="13"/>
      <c r="J1565" s="13"/>
      <c r="K1565" s="13"/>
      <c r="L1565" s="13"/>
      <c r="M1565" s="13"/>
      <c r="N1565" s="13">
        <v>1</v>
      </c>
      <c r="O1565" s="13">
        <v>3000</v>
      </c>
      <c r="P1565" s="13">
        <v>101</v>
      </c>
      <c r="Q1565" s="13">
        <v>2</v>
      </c>
    </row>
    <row r="1566" spans="1:17" x14ac:dyDescent="0.35">
      <c r="A1566" s="12">
        <v>50.5</v>
      </c>
      <c r="B1566" s="13">
        <v>1</v>
      </c>
      <c r="C1566" s="13">
        <v>3000</v>
      </c>
      <c r="D1566" s="13">
        <v>101</v>
      </c>
      <c r="E1566" s="13">
        <v>2</v>
      </c>
      <c r="F1566" s="13"/>
      <c r="G1566" s="13"/>
      <c r="H1566" s="13"/>
      <c r="I1566" s="13"/>
      <c r="J1566" s="13"/>
      <c r="K1566" s="13"/>
      <c r="L1566" s="13"/>
      <c r="M1566" s="13"/>
      <c r="N1566" s="13">
        <v>1</v>
      </c>
      <c r="O1566" s="13">
        <v>3000</v>
      </c>
      <c r="P1566" s="13">
        <v>101</v>
      </c>
      <c r="Q1566" s="13">
        <v>2</v>
      </c>
    </row>
    <row r="1567" spans="1:17" x14ac:dyDescent="0.35">
      <c r="A1567" s="11" t="s">
        <v>3857</v>
      </c>
      <c r="B1567" s="13">
        <v>1</v>
      </c>
      <c r="C1567" s="13">
        <v>6000</v>
      </c>
      <c r="D1567" s="13">
        <v>1060</v>
      </c>
      <c r="E1567" s="13">
        <v>13</v>
      </c>
      <c r="F1567" s="13"/>
      <c r="G1567" s="13"/>
      <c r="H1567" s="13"/>
      <c r="I1567" s="13"/>
      <c r="J1567" s="13"/>
      <c r="K1567" s="13"/>
      <c r="L1567" s="13"/>
      <c r="M1567" s="13"/>
      <c r="N1567" s="13">
        <v>1</v>
      </c>
      <c r="O1567" s="13">
        <v>6000</v>
      </c>
      <c r="P1567" s="13">
        <v>1060</v>
      </c>
      <c r="Q1567" s="13">
        <v>13</v>
      </c>
    </row>
    <row r="1568" spans="1:17" x14ac:dyDescent="0.35">
      <c r="A1568" s="12">
        <v>81.540000000000006</v>
      </c>
      <c r="B1568" s="13">
        <v>1</v>
      </c>
      <c r="C1568" s="13">
        <v>6000</v>
      </c>
      <c r="D1568" s="13">
        <v>1060</v>
      </c>
      <c r="E1568" s="13">
        <v>13</v>
      </c>
      <c r="F1568" s="13"/>
      <c r="G1568" s="13"/>
      <c r="H1568" s="13"/>
      <c r="I1568" s="13"/>
      <c r="J1568" s="13"/>
      <c r="K1568" s="13"/>
      <c r="L1568" s="13"/>
      <c r="M1568" s="13"/>
      <c r="N1568" s="13">
        <v>1</v>
      </c>
      <c r="O1568" s="13">
        <v>6000</v>
      </c>
      <c r="P1568" s="13">
        <v>1060</v>
      </c>
      <c r="Q1568" s="13">
        <v>13</v>
      </c>
    </row>
    <row r="1569" spans="1:17" x14ac:dyDescent="0.35">
      <c r="A1569" s="11" t="s">
        <v>3153</v>
      </c>
      <c r="B1569" s="13"/>
      <c r="C1569" s="13"/>
      <c r="D1569" s="13"/>
      <c r="E1569" s="13"/>
      <c r="F1569" s="13"/>
      <c r="G1569" s="13"/>
      <c r="H1569" s="13"/>
      <c r="I1569" s="13"/>
      <c r="J1569" s="13">
        <v>1</v>
      </c>
      <c r="K1569" s="13">
        <v>3000</v>
      </c>
      <c r="L1569" s="13">
        <v>10067.5</v>
      </c>
      <c r="M1569" s="13">
        <v>241</v>
      </c>
      <c r="N1569" s="13">
        <v>1</v>
      </c>
      <c r="O1569" s="13">
        <v>3000</v>
      </c>
      <c r="P1569" s="13">
        <v>10067.5</v>
      </c>
      <c r="Q1569" s="13">
        <v>241</v>
      </c>
    </row>
    <row r="1570" spans="1:17" x14ac:dyDescent="0.35">
      <c r="A1570" s="12">
        <v>41.77</v>
      </c>
      <c r="B1570" s="13"/>
      <c r="C1570" s="13"/>
      <c r="D1570" s="13"/>
      <c r="E1570" s="13"/>
      <c r="F1570" s="13"/>
      <c r="G1570" s="13"/>
      <c r="H1570" s="13"/>
      <c r="I1570" s="13"/>
      <c r="J1570" s="13">
        <v>1</v>
      </c>
      <c r="K1570" s="13">
        <v>3000</v>
      </c>
      <c r="L1570" s="13">
        <v>10067.5</v>
      </c>
      <c r="M1570" s="13">
        <v>241</v>
      </c>
      <c r="N1570" s="13">
        <v>1</v>
      </c>
      <c r="O1570" s="13">
        <v>3000</v>
      </c>
      <c r="P1570" s="13">
        <v>10067.5</v>
      </c>
      <c r="Q1570" s="13">
        <v>241</v>
      </c>
    </row>
    <row r="1571" spans="1:17" x14ac:dyDescent="0.35">
      <c r="A1571" s="11" t="s">
        <v>3998</v>
      </c>
      <c r="B1571" s="13">
        <v>1</v>
      </c>
      <c r="C1571" s="13">
        <v>1250</v>
      </c>
      <c r="D1571" s="13">
        <v>23</v>
      </c>
      <c r="E1571" s="13">
        <v>4</v>
      </c>
      <c r="F1571" s="13"/>
      <c r="G1571" s="13"/>
      <c r="H1571" s="13"/>
      <c r="I1571" s="13"/>
      <c r="J1571" s="13"/>
      <c r="K1571" s="13"/>
      <c r="L1571" s="13"/>
      <c r="M1571" s="13"/>
      <c r="N1571" s="13">
        <v>1</v>
      </c>
      <c r="O1571" s="13">
        <v>1250</v>
      </c>
      <c r="P1571" s="13">
        <v>23</v>
      </c>
      <c r="Q1571" s="13">
        <v>4</v>
      </c>
    </row>
    <row r="1572" spans="1:17" x14ac:dyDescent="0.35">
      <c r="A1572" s="12">
        <v>5.75</v>
      </c>
      <c r="B1572" s="13">
        <v>1</v>
      </c>
      <c r="C1572" s="13">
        <v>1250</v>
      </c>
      <c r="D1572" s="13">
        <v>23</v>
      </c>
      <c r="E1572" s="13">
        <v>4</v>
      </c>
      <c r="F1572" s="13"/>
      <c r="G1572" s="13"/>
      <c r="H1572" s="13"/>
      <c r="I1572" s="13"/>
      <c r="J1572" s="13"/>
      <c r="K1572" s="13"/>
      <c r="L1572" s="13"/>
      <c r="M1572" s="13"/>
      <c r="N1572" s="13">
        <v>1</v>
      </c>
      <c r="O1572" s="13">
        <v>1250</v>
      </c>
      <c r="P1572" s="13">
        <v>23</v>
      </c>
      <c r="Q1572" s="13">
        <v>4</v>
      </c>
    </row>
    <row r="1573" spans="1:17" x14ac:dyDescent="0.35">
      <c r="A1573" s="11" t="s">
        <v>3894</v>
      </c>
      <c r="B1573" s="13">
        <v>1</v>
      </c>
      <c r="C1573" s="13">
        <v>2500</v>
      </c>
      <c r="D1573" s="13">
        <v>440</v>
      </c>
      <c r="E1573" s="13">
        <v>10</v>
      </c>
      <c r="F1573" s="13"/>
      <c r="G1573" s="13"/>
      <c r="H1573" s="13"/>
      <c r="I1573" s="13"/>
      <c r="J1573" s="13"/>
      <c r="K1573" s="13"/>
      <c r="L1573" s="13"/>
      <c r="M1573" s="13"/>
      <c r="N1573" s="13">
        <v>1</v>
      </c>
      <c r="O1573" s="13">
        <v>2500</v>
      </c>
      <c r="P1573" s="13">
        <v>440</v>
      </c>
      <c r="Q1573" s="13">
        <v>10</v>
      </c>
    </row>
    <row r="1574" spans="1:17" x14ac:dyDescent="0.35">
      <c r="A1574" s="12">
        <v>44</v>
      </c>
      <c r="B1574" s="13">
        <v>1</v>
      </c>
      <c r="C1574" s="13">
        <v>2500</v>
      </c>
      <c r="D1574" s="13">
        <v>440</v>
      </c>
      <c r="E1574" s="13">
        <v>10</v>
      </c>
      <c r="F1574" s="13"/>
      <c r="G1574" s="13"/>
      <c r="H1574" s="13"/>
      <c r="I1574" s="13"/>
      <c r="J1574" s="13"/>
      <c r="K1574" s="13"/>
      <c r="L1574" s="13"/>
      <c r="M1574" s="13"/>
      <c r="N1574" s="13">
        <v>1</v>
      </c>
      <c r="O1574" s="13">
        <v>2500</v>
      </c>
      <c r="P1574" s="13">
        <v>440</v>
      </c>
      <c r="Q1574" s="13">
        <v>10</v>
      </c>
    </row>
    <row r="1575" spans="1:17" x14ac:dyDescent="0.35">
      <c r="A1575" s="11" t="s">
        <v>3949</v>
      </c>
      <c r="B1575" s="13">
        <v>1</v>
      </c>
      <c r="C1575" s="13">
        <v>26000</v>
      </c>
      <c r="D1575" s="13">
        <v>25</v>
      </c>
      <c r="E1575" s="13">
        <v>1</v>
      </c>
      <c r="F1575" s="13"/>
      <c r="G1575" s="13"/>
      <c r="H1575" s="13"/>
      <c r="I1575" s="13"/>
      <c r="J1575" s="13"/>
      <c r="K1575" s="13"/>
      <c r="L1575" s="13"/>
      <c r="M1575" s="13"/>
      <c r="N1575" s="13">
        <v>1</v>
      </c>
      <c r="O1575" s="13">
        <v>26000</v>
      </c>
      <c r="P1575" s="13">
        <v>25</v>
      </c>
      <c r="Q1575" s="13">
        <v>1</v>
      </c>
    </row>
    <row r="1576" spans="1:17" x14ac:dyDescent="0.35">
      <c r="A1576" s="12">
        <v>25</v>
      </c>
      <c r="B1576" s="13">
        <v>1</v>
      </c>
      <c r="C1576" s="13">
        <v>26000</v>
      </c>
      <c r="D1576" s="13">
        <v>25</v>
      </c>
      <c r="E1576" s="13">
        <v>1</v>
      </c>
      <c r="F1576" s="13"/>
      <c r="G1576" s="13"/>
      <c r="H1576" s="13"/>
      <c r="I1576" s="13"/>
      <c r="J1576" s="13"/>
      <c r="K1576" s="13"/>
      <c r="L1576" s="13"/>
      <c r="M1576" s="13"/>
      <c r="N1576" s="13">
        <v>1</v>
      </c>
      <c r="O1576" s="13">
        <v>26000</v>
      </c>
      <c r="P1576" s="13">
        <v>25</v>
      </c>
      <c r="Q1576" s="13">
        <v>1</v>
      </c>
    </row>
    <row r="1577" spans="1:17" x14ac:dyDescent="0.35">
      <c r="A1577" s="11" t="s">
        <v>3657</v>
      </c>
      <c r="B1577" s="13"/>
      <c r="C1577" s="13"/>
      <c r="D1577" s="13"/>
      <c r="E1577" s="13"/>
      <c r="F1577" s="13"/>
      <c r="G1577" s="13"/>
      <c r="H1577" s="13"/>
      <c r="I1577" s="13"/>
      <c r="J1577" s="13">
        <v>1</v>
      </c>
      <c r="K1577" s="13">
        <v>250</v>
      </c>
      <c r="L1577" s="13">
        <v>250</v>
      </c>
      <c r="M1577" s="13">
        <v>22</v>
      </c>
      <c r="N1577" s="13">
        <v>1</v>
      </c>
      <c r="O1577" s="13">
        <v>250</v>
      </c>
      <c r="P1577" s="13">
        <v>250</v>
      </c>
      <c r="Q1577" s="13">
        <v>22</v>
      </c>
    </row>
    <row r="1578" spans="1:17" x14ac:dyDescent="0.35">
      <c r="A1578" s="12">
        <v>11.36</v>
      </c>
      <c r="B1578" s="13"/>
      <c r="C1578" s="13"/>
      <c r="D1578" s="13"/>
      <c r="E1578" s="13"/>
      <c r="F1578" s="13"/>
      <c r="G1578" s="13"/>
      <c r="H1578" s="13"/>
      <c r="I1578" s="13"/>
      <c r="J1578" s="13">
        <v>1</v>
      </c>
      <c r="K1578" s="13">
        <v>250</v>
      </c>
      <c r="L1578" s="13">
        <v>250</v>
      </c>
      <c r="M1578" s="13">
        <v>22</v>
      </c>
      <c r="N1578" s="13">
        <v>1</v>
      </c>
      <c r="O1578" s="13">
        <v>250</v>
      </c>
      <c r="P1578" s="13">
        <v>250</v>
      </c>
      <c r="Q1578" s="13">
        <v>22</v>
      </c>
    </row>
    <row r="1579" spans="1:17" x14ac:dyDescent="0.35">
      <c r="A1579" s="11" t="s">
        <v>2834</v>
      </c>
      <c r="B1579" s="13"/>
      <c r="C1579" s="13"/>
      <c r="D1579" s="13"/>
      <c r="E1579" s="13"/>
      <c r="F1579" s="13"/>
      <c r="G1579" s="13"/>
      <c r="H1579" s="13"/>
      <c r="I1579" s="13"/>
      <c r="J1579" s="13">
        <v>1</v>
      </c>
      <c r="K1579" s="13">
        <v>800</v>
      </c>
      <c r="L1579" s="13">
        <v>1360</v>
      </c>
      <c r="M1579" s="13">
        <v>21</v>
      </c>
      <c r="N1579" s="13">
        <v>1</v>
      </c>
      <c r="O1579" s="13">
        <v>800</v>
      </c>
      <c r="P1579" s="13">
        <v>1360</v>
      </c>
      <c r="Q1579" s="13">
        <v>21</v>
      </c>
    </row>
    <row r="1580" spans="1:17" x14ac:dyDescent="0.35">
      <c r="A1580" s="12">
        <v>64.760000000000005</v>
      </c>
      <c r="B1580" s="13"/>
      <c r="C1580" s="13"/>
      <c r="D1580" s="13"/>
      <c r="E1580" s="13"/>
      <c r="F1580" s="13"/>
      <c r="G1580" s="13"/>
      <c r="H1580" s="13"/>
      <c r="I1580" s="13"/>
      <c r="J1580" s="13">
        <v>1</v>
      </c>
      <c r="K1580" s="13">
        <v>800</v>
      </c>
      <c r="L1580" s="13">
        <v>1360</v>
      </c>
      <c r="M1580" s="13">
        <v>21</v>
      </c>
      <c r="N1580" s="13">
        <v>1</v>
      </c>
      <c r="O1580" s="13">
        <v>800</v>
      </c>
      <c r="P1580" s="13">
        <v>1360</v>
      </c>
      <c r="Q1580" s="13">
        <v>21</v>
      </c>
    </row>
    <row r="1581" spans="1:17" x14ac:dyDescent="0.35">
      <c r="A1581" s="11" t="s">
        <v>3602</v>
      </c>
      <c r="B1581" s="13"/>
      <c r="C1581" s="13"/>
      <c r="D1581" s="13"/>
      <c r="E1581" s="13"/>
      <c r="F1581" s="13"/>
      <c r="G1581" s="13"/>
      <c r="H1581" s="13"/>
      <c r="I1581" s="13"/>
      <c r="J1581" s="13">
        <v>1</v>
      </c>
      <c r="K1581" s="13">
        <v>1500</v>
      </c>
      <c r="L1581" s="13">
        <v>2560</v>
      </c>
      <c r="M1581" s="13">
        <v>57</v>
      </c>
      <c r="N1581" s="13">
        <v>1</v>
      </c>
      <c r="O1581" s="13">
        <v>1500</v>
      </c>
      <c r="P1581" s="13">
        <v>2560</v>
      </c>
      <c r="Q1581" s="13">
        <v>57</v>
      </c>
    </row>
    <row r="1582" spans="1:17" x14ac:dyDescent="0.35">
      <c r="A1582" s="12">
        <v>44.91</v>
      </c>
      <c r="B1582" s="13"/>
      <c r="C1582" s="13"/>
      <c r="D1582" s="13"/>
      <c r="E1582" s="13"/>
      <c r="F1582" s="13"/>
      <c r="G1582" s="13"/>
      <c r="H1582" s="13"/>
      <c r="I1582" s="13"/>
      <c r="J1582" s="13">
        <v>1</v>
      </c>
      <c r="K1582" s="13">
        <v>1500</v>
      </c>
      <c r="L1582" s="13">
        <v>2560</v>
      </c>
      <c r="M1582" s="13">
        <v>57</v>
      </c>
      <c r="N1582" s="13">
        <v>1</v>
      </c>
      <c r="O1582" s="13">
        <v>1500</v>
      </c>
      <c r="P1582" s="13">
        <v>2560</v>
      </c>
      <c r="Q1582" s="13">
        <v>57</v>
      </c>
    </row>
    <row r="1583" spans="1:17" x14ac:dyDescent="0.35">
      <c r="A1583" s="11" t="s">
        <v>2792</v>
      </c>
      <c r="B1583" s="13"/>
      <c r="C1583" s="13"/>
      <c r="D1583" s="13"/>
      <c r="E1583" s="13"/>
      <c r="F1583" s="13"/>
      <c r="G1583" s="13"/>
      <c r="H1583" s="13"/>
      <c r="I1583" s="13"/>
      <c r="J1583" s="13">
        <v>1</v>
      </c>
      <c r="K1583" s="13">
        <v>2000</v>
      </c>
      <c r="L1583" s="13">
        <v>2152</v>
      </c>
      <c r="M1583" s="13">
        <v>24</v>
      </c>
      <c r="N1583" s="13">
        <v>1</v>
      </c>
      <c r="O1583" s="13">
        <v>2000</v>
      </c>
      <c r="P1583" s="13">
        <v>2152</v>
      </c>
      <c r="Q1583" s="13">
        <v>24</v>
      </c>
    </row>
    <row r="1584" spans="1:17" x14ac:dyDescent="0.35">
      <c r="A1584" s="12">
        <v>89.67</v>
      </c>
      <c r="B1584" s="13"/>
      <c r="C1584" s="13"/>
      <c r="D1584" s="13"/>
      <c r="E1584" s="13"/>
      <c r="F1584" s="13"/>
      <c r="G1584" s="13"/>
      <c r="H1584" s="13"/>
      <c r="I1584" s="13"/>
      <c r="J1584" s="13">
        <v>1</v>
      </c>
      <c r="K1584" s="13">
        <v>2000</v>
      </c>
      <c r="L1584" s="13">
        <v>2152</v>
      </c>
      <c r="M1584" s="13">
        <v>24</v>
      </c>
      <c r="N1584" s="13">
        <v>1</v>
      </c>
      <c r="O1584" s="13">
        <v>2000</v>
      </c>
      <c r="P1584" s="13">
        <v>2152</v>
      </c>
      <c r="Q1584" s="13">
        <v>24</v>
      </c>
    </row>
    <row r="1585" spans="1:17" x14ac:dyDescent="0.35">
      <c r="A1585" s="11" t="s">
        <v>1300</v>
      </c>
      <c r="B1585" s="13"/>
      <c r="C1585" s="13"/>
      <c r="D1585" s="13"/>
      <c r="E1585" s="13"/>
      <c r="F1585" s="13"/>
      <c r="G1585" s="13"/>
      <c r="H1585" s="13"/>
      <c r="I1585" s="13"/>
      <c r="J1585" s="13">
        <v>1</v>
      </c>
      <c r="K1585" s="13">
        <v>3500</v>
      </c>
      <c r="L1585" s="13">
        <v>4340</v>
      </c>
      <c r="M1585" s="13">
        <v>32</v>
      </c>
      <c r="N1585" s="13">
        <v>1</v>
      </c>
      <c r="O1585" s="13">
        <v>3500</v>
      </c>
      <c r="P1585" s="13">
        <v>4340</v>
      </c>
      <c r="Q1585" s="13">
        <v>32</v>
      </c>
    </row>
    <row r="1586" spans="1:17" x14ac:dyDescent="0.35">
      <c r="A1586" s="12">
        <v>135.63</v>
      </c>
      <c r="B1586" s="13"/>
      <c r="C1586" s="13"/>
      <c r="D1586" s="13"/>
      <c r="E1586" s="13"/>
      <c r="F1586" s="13"/>
      <c r="G1586" s="13"/>
      <c r="H1586" s="13"/>
      <c r="I1586" s="13"/>
      <c r="J1586" s="13">
        <v>1</v>
      </c>
      <c r="K1586" s="13">
        <v>3500</v>
      </c>
      <c r="L1586" s="13">
        <v>4340</v>
      </c>
      <c r="M1586" s="13">
        <v>32</v>
      </c>
      <c r="N1586" s="13">
        <v>1</v>
      </c>
      <c r="O1586" s="13">
        <v>3500</v>
      </c>
      <c r="P1586" s="13">
        <v>4340</v>
      </c>
      <c r="Q1586" s="13">
        <v>32</v>
      </c>
    </row>
    <row r="1587" spans="1:17" x14ac:dyDescent="0.35">
      <c r="A1587" s="11" t="s">
        <v>2789</v>
      </c>
      <c r="B1587" s="13"/>
      <c r="C1587" s="13"/>
      <c r="D1587" s="13"/>
      <c r="E1587" s="13"/>
      <c r="F1587" s="13"/>
      <c r="G1587" s="13"/>
      <c r="H1587" s="13"/>
      <c r="I1587" s="13"/>
      <c r="J1587" s="13">
        <v>1</v>
      </c>
      <c r="K1587" s="13">
        <v>3000</v>
      </c>
      <c r="L1587" s="13">
        <v>3035</v>
      </c>
      <c r="M1587" s="13">
        <v>24</v>
      </c>
      <c r="N1587" s="13">
        <v>1</v>
      </c>
      <c r="O1587" s="13">
        <v>3000</v>
      </c>
      <c r="P1587" s="13">
        <v>3035</v>
      </c>
      <c r="Q1587" s="13">
        <v>24</v>
      </c>
    </row>
    <row r="1588" spans="1:17" x14ac:dyDescent="0.35">
      <c r="A1588" s="12">
        <v>126.46</v>
      </c>
      <c r="B1588" s="13"/>
      <c r="C1588" s="13"/>
      <c r="D1588" s="13"/>
      <c r="E1588" s="13"/>
      <c r="F1588" s="13"/>
      <c r="G1588" s="13"/>
      <c r="H1588" s="13"/>
      <c r="I1588" s="13"/>
      <c r="J1588" s="13">
        <v>1</v>
      </c>
      <c r="K1588" s="13">
        <v>3000</v>
      </c>
      <c r="L1588" s="13">
        <v>3035</v>
      </c>
      <c r="M1588" s="13">
        <v>24</v>
      </c>
      <c r="N1588" s="13">
        <v>1</v>
      </c>
      <c r="O1588" s="13">
        <v>3000</v>
      </c>
      <c r="P1588" s="13">
        <v>3035</v>
      </c>
      <c r="Q1588" s="13">
        <v>24</v>
      </c>
    </row>
    <row r="1589" spans="1:17" x14ac:dyDescent="0.35">
      <c r="A1589" s="11" t="s">
        <v>3815</v>
      </c>
      <c r="B1589" s="13"/>
      <c r="C1589" s="13"/>
      <c r="D1589" s="13"/>
      <c r="E1589" s="13"/>
      <c r="F1589" s="13"/>
      <c r="G1589" s="13"/>
      <c r="H1589" s="13"/>
      <c r="I1589" s="13"/>
      <c r="J1589" s="13">
        <v>1</v>
      </c>
      <c r="K1589" s="13">
        <v>250</v>
      </c>
      <c r="L1589" s="13">
        <v>570</v>
      </c>
      <c r="M1589" s="13">
        <v>10</v>
      </c>
      <c r="N1589" s="13">
        <v>1</v>
      </c>
      <c r="O1589" s="13">
        <v>250</v>
      </c>
      <c r="P1589" s="13">
        <v>570</v>
      </c>
      <c r="Q1589" s="13">
        <v>10</v>
      </c>
    </row>
    <row r="1590" spans="1:17" x14ac:dyDescent="0.35">
      <c r="A1590" s="12">
        <v>57</v>
      </c>
      <c r="B1590" s="13"/>
      <c r="C1590" s="13"/>
      <c r="D1590" s="13"/>
      <c r="E1590" s="13"/>
      <c r="F1590" s="13"/>
      <c r="G1590" s="13"/>
      <c r="H1590" s="13"/>
      <c r="I1590" s="13"/>
      <c r="J1590" s="13">
        <v>1</v>
      </c>
      <c r="K1590" s="13">
        <v>250</v>
      </c>
      <c r="L1590" s="13">
        <v>570</v>
      </c>
      <c r="M1590" s="13">
        <v>10</v>
      </c>
      <c r="N1590" s="13">
        <v>1</v>
      </c>
      <c r="O1590" s="13">
        <v>250</v>
      </c>
      <c r="P1590" s="13">
        <v>570</v>
      </c>
      <c r="Q1590" s="13">
        <v>10</v>
      </c>
    </row>
    <row r="1591" spans="1:17" x14ac:dyDescent="0.35">
      <c r="A1591" s="11" t="s">
        <v>3148</v>
      </c>
      <c r="B1591" s="13"/>
      <c r="C1591" s="13"/>
      <c r="D1591" s="13"/>
      <c r="E1591" s="13"/>
      <c r="F1591" s="13"/>
      <c r="G1591" s="13"/>
      <c r="H1591" s="13"/>
      <c r="I1591" s="13"/>
      <c r="J1591" s="13">
        <v>1</v>
      </c>
      <c r="K1591" s="13">
        <v>1800</v>
      </c>
      <c r="L1591" s="13">
        <v>2361</v>
      </c>
      <c r="M1591" s="13">
        <v>57</v>
      </c>
      <c r="N1591" s="13">
        <v>1</v>
      </c>
      <c r="O1591" s="13">
        <v>1800</v>
      </c>
      <c r="P1591" s="13">
        <v>2361</v>
      </c>
      <c r="Q1591" s="13">
        <v>57</v>
      </c>
    </row>
    <row r="1592" spans="1:17" x14ac:dyDescent="0.35">
      <c r="A1592" s="12">
        <v>41.42</v>
      </c>
      <c r="B1592" s="13"/>
      <c r="C1592" s="13"/>
      <c r="D1592" s="13"/>
      <c r="E1592" s="13"/>
      <c r="F1592" s="13"/>
      <c r="G1592" s="13"/>
      <c r="H1592" s="13"/>
      <c r="I1592" s="13"/>
      <c r="J1592" s="13">
        <v>1</v>
      </c>
      <c r="K1592" s="13">
        <v>1800</v>
      </c>
      <c r="L1592" s="13">
        <v>2361</v>
      </c>
      <c r="M1592" s="13">
        <v>57</v>
      </c>
      <c r="N1592" s="13">
        <v>1</v>
      </c>
      <c r="O1592" s="13">
        <v>1800</v>
      </c>
      <c r="P1592" s="13">
        <v>2361</v>
      </c>
      <c r="Q1592" s="13">
        <v>57</v>
      </c>
    </row>
    <row r="1593" spans="1:17" x14ac:dyDescent="0.35">
      <c r="A1593" s="11" t="s">
        <v>3945</v>
      </c>
      <c r="B1593" s="13">
        <v>1</v>
      </c>
      <c r="C1593" s="13">
        <v>30000</v>
      </c>
      <c r="D1593" s="13">
        <v>0</v>
      </c>
      <c r="E1593" s="13">
        <v>0</v>
      </c>
      <c r="F1593" s="13"/>
      <c r="G1593" s="13"/>
      <c r="H1593" s="13"/>
      <c r="I1593" s="13"/>
      <c r="J1593" s="13"/>
      <c r="K1593" s="13"/>
      <c r="L1593" s="13"/>
      <c r="M1593" s="13"/>
      <c r="N1593" s="13">
        <v>1</v>
      </c>
      <c r="O1593" s="13">
        <v>30000</v>
      </c>
      <c r="P1593" s="13">
        <v>0</v>
      </c>
      <c r="Q1593" s="13">
        <v>0</v>
      </c>
    </row>
    <row r="1594" spans="1:17" x14ac:dyDescent="0.35">
      <c r="A1594" s="12" t="s">
        <v>8382</v>
      </c>
      <c r="B1594" s="13">
        <v>1</v>
      </c>
      <c r="C1594" s="13">
        <v>30000</v>
      </c>
      <c r="D1594" s="13">
        <v>0</v>
      </c>
      <c r="E1594" s="13">
        <v>0</v>
      </c>
      <c r="F1594" s="13"/>
      <c r="G1594" s="13"/>
      <c r="H1594" s="13"/>
      <c r="I1594" s="13"/>
      <c r="J1594" s="13"/>
      <c r="K1594" s="13"/>
      <c r="L1594" s="13"/>
      <c r="M1594" s="13"/>
      <c r="N1594" s="13">
        <v>1</v>
      </c>
      <c r="O1594" s="13">
        <v>30000</v>
      </c>
      <c r="P1594" s="13">
        <v>0</v>
      </c>
      <c r="Q1594" s="13">
        <v>0</v>
      </c>
    </row>
    <row r="1595" spans="1:17" x14ac:dyDescent="0.35">
      <c r="A1595" s="11" t="s">
        <v>3449</v>
      </c>
      <c r="B1595" s="13"/>
      <c r="C1595" s="13"/>
      <c r="D1595" s="13"/>
      <c r="E1595" s="13"/>
      <c r="F1595" s="13"/>
      <c r="G1595" s="13"/>
      <c r="H1595" s="13"/>
      <c r="I1595" s="13"/>
      <c r="J1595" s="13">
        <v>1</v>
      </c>
      <c r="K1595" s="13">
        <v>500</v>
      </c>
      <c r="L1595" s="13">
        <v>760</v>
      </c>
      <c r="M1595" s="13">
        <v>39</v>
      </c>
      <c r="N1595" s="13">
        <v>1</v>
      </c>
      <c r="O1595" s="13">
        <v>500</v>
      </c>
      <c r="P1595" s="13">
        <v>760</v>
      </c>
      <c r="Q1595" s="13">
        <v>39</v>
      </c>
    </row>
    <row r="1596" spans="1:17" x14ac:dyDescent="0.35">
      <c r="A1596" s="12">
        <v>19.489999999999998</v>
      </c>
      <c r="B1596" s="13"/>
      <c r="C1596" s="13"/>
      <c r="D1596" s="13"/>
      <c r="E1596" s="13"/>
      <c r="F1596" s="13"/>
      <c r="G1596" s="13"/>
      <c r="H1596" s="13"/>
      <c r="I1596" s="13"/>
      <c r="J1596" s="13">
        <v>1</v>
      </c>
      <c r="K1596" s="13">
        <v>500</v>
      </c>
      <c r="L1596" s="13">
        <v>760</v>
      </c>
      <c r="M1596" s="13">
        <v>39</v>
      </c>
      <c r="N1596" s="13">
        <v>1</v>
      </c>
      <c r="O1596" s="13">
        <v>500</v>
      </c>
      <c r="P1596" s="13">
        <v>760</v>
      </c>
      <c r="Q1596" s="13">
        <v>39</v>
      </c>
    </row>
    <row r="1597" spans="1:17" x14ac:dyDescent="0.35">
      <c r="A1597" s="11" t="s">
        <v>2871</v>
      </c>
      <c r="B1597" s="13">
        <v>1</v>
      </c>
      <c r="C1597" s="13">
        <v>10000</v>
      </c>
      <c r="D1597" s="13">
        <v>467</v>
      </c>
      <c r="E1597" s="13">
        <v>13</v>
      </c>
      <c r="F1597" s="13"/>
      <c r="G1597" s="13"/>
      <c r="H1597" s="13"/>
      <c r="I1597" s="13"/>
      <c r="J1597" s="13"/>
      <c r="K1597" s="13"/>
      <c r="L1597" s="13"/>
      <c r="M1597" s="13"/>
      <c r="N1597" s="13">
        <v>1</v>
      </c>
      <c r="O1597" s="13">
        <v>10000</v>
      </c>
      <c r="P1597" s="13">
        <v>467</v>
      </c>
      <c r="Q1597" s="13">
        <v>13</v>
      </c>
    </row>
    <row r="1598" spans="1:17" x14ac:dyDescent="0.35">
      <c r="A1598" s="12">
        <v>35.92</v>
      </c>
      <c r="B1598" s="13">
        <v>1</v>
      </c>
      <c r="C1598" s="13">
        <v>10000</v>
      </c>
      <c r="D1598" s="13">
        <v>467</v>
      </c>
      <c r="E1598" s="13">
        <v>13</v>
      </c>
      <c r="F1598" s="13"/>
      <c r="G1598" s="13"/>
      <c r="H1598" s="13"/>
      <c r="I1598" s="13"/>
      <c r="J1598" s="13"/>
      <c r="K1598" s="13"/>
      <c r="L1598" s="13"/>
      <c r="M1598" s="13"/>
      <c r="N1598" s="13">
        <v>1</v>
      </c>
      <c r="O1598" s="13">
        <v>10000</v>
      </c>
      <c r="P1598" s="13">
        <v>467</v>
      </c>
      <c r="Q1598" s="13">
        <v>13</v>
      </c>
    </row>
    <row r="1599" spans="1:17" x14ac:dyDescent="0.35">
      <c r="A1599" s="11" t="s">
        <v>3673</v>
      </c>
      <c r="B1599" s="13"/>
      <c r="C1599" s="13"/>
      <c r="D1599" s="13"/>
      <c r="E1599" s="13"/>
      <c r="F1599" s="13"/>
      <c r="G1599" s="13"/>
      <c r="H1599" s="13"/>
      <c r="I1599" s="13"/>
      <c r="J1599" s="13">
        <v>1</v>
      </c>
      <c r="K1599" s="13">
        <v>800</v>
      </c>
      <c r="L1599" s="13">
        <v>1030</v>
      </c>
      <c r="M1599" s="13">
        <v>16</v>
      </c>
      <c r="N1599" s="13">
        <v>1</v>
      </c>
      <c r="O1599" s="13">
        <v>800</v>
      </c>
      <c r="P1599" s="13">
        <v>1030</v>
      </c>
      <c r="Q1599" s="13">
        <v>16</v>
      </c>
    </row>
    <row r="1600" spans="1:17" x14ac:dyDescent="0.35">
      <c r="A1600" s="12">
        <v>64.38</v>
      </c>
      <c r="B1600" s="13"/>
      <c r="C1600" s="13"/>
      <c r="D1600" s="13"/>
      <c r="E1600" s="13"/>
      <c r="F1600" s="13"/>
      <c r="G1600" s="13"/>
      <c r="H1600" s="13"/>
      <c r="I1600" s="13"/>
      <c r="J1600" s="13">
        <v>1</v>
      </c>
      <c r="K1600" s="13">
        <v>800</v>
      </c>
      <c r="L1600" s="13">
        <v>1030</v>
      </c>
      <c r="M1600" s="13">
        <v>16</v>
      </c>
      <c r="N1600" s="13">
        <v>1</v>
      </c>
      <c r="O1600" s="13">
        <v>800</v>
      </c>
      <c r="P1600" s="13">
        <v>1030</v>
      </c>
      <c r="Q1600" s="13">
        <v>16</v>
      </c>
    </row>
    <row r="1601" spans="1:17" x14ac:dyDescent="0.35">
      <c r="A1601" s="11" t="s">
        <v>4104</v>
      </c>
      <c r="B1601" s="13">
        <v>1</v>
      </c>
      <c r="C1601" s="13">
        <v>3000</v>
      </c>
      <c r="D1601" s="13">
        <v>59</v>
      </c>
      <c r="E1601" s="13">
        <v>1</v>
      </c>
      <c r="F1601" s="13"/>
      <c r="G1601" s="13"/>
      <c r="H1601" s="13"/>
      <c r="I1601" s="13"/>
      <c r="J1601" s="13"/>
      <c r="K1601" s="13"/>
      <c r="L1601" s="13"/>
      <c r="M1601" s="13"/>
      <c r="N1601" s="13">
        <v>1</v>
      </c>
      <c r="O1601" s="13">
        <v>3000</v>
      </c>
      <c r="P1601" s="13">
        <v>59</v>
      </c>
      <c r="Q1601" s="13">
        <v>1</v>
      </c>
    </row>
    <row r="1602" spans="1:17" x14ac:dyDescent="0.35">
      <c r="A1602" s="12">
        <v>59</v>
      </c>
      <c r="B1602" s="13">
        <v>1</v>
      </c>
      <c r="C1602" s="13">
        <v>3000</v>
      </c>
      <c r="D1602" s="13">
        <v>59</v>
      </c>
      <c r="E1602" s="13">
        <v>1</v>
      </c>
      <c r="F1602" s="13"/>
      <c r="G1602" s="13"/>
      <c r="H1602" s="13"/>
      <c r="I1602" s="13"/>
      <c r="J1602" s="13"/>
      <c r="K1602" s="13"/>
      <c r="L1602" s="13"/>
      <c r="M1602" s="13"/>
      <c r="N1602" s="13">
        <v>1</v>
      </c>
      <c r="O1602" s="13">
        <v>3000</v>
      </c>
      <c r="P1602" s="13">
        <v>59</v>
      </c>
      <c r="Q1602" s="13">
        <v>1</v>
      </c>
    </row>
    <row r="1603" spans="1:17" x14ac:dyDescent="0.35">
      <c r="A1603" s="11" t="s">
        <v>3208</v>
      </c>
      <c r="B1603" s="13"/>
      <c r="C1603" s="13"/>
      <c r="D1603" s="13"/>
      <c r="E1603" s="13"/>
      <c r="F1603" s="13"/>
      <c r="G1603" s="13"/>
      <c r="H1603" s="13"/>
      <c r="I1603" s="13"/>
      <c r="J1603" s="13">
        <v>1</v>
      </c>
      <c r="K1603" s="13">
        <v>5000</v>
      </c>
      <c r="L1603" s="13">
        <v>5175</v>
      </c>
      <c r="M1603" s="13">
        <v>82</v>
      </c>
      <c r="N1603" s="13">
        <v>1</v>
      </c>
      <c r="O1603" s="13">
        <v>5000</v>
      </c>
      <c r="P1603" s="13">
        <v>5175</v>
      </c>
      <c r="Q1603" s="13">
        <v>82</v>
      </c>
    </row>
    <row r="1604" spans="1:17" x14ac:dyDescent="0.35">
      <c r="A1604" s="12">
        <v>63.11</v>
      </c>
      <c r="B1604" s="13"/>
      <c r="C1604" s="13"/>
      <c r="D1604" s="13"/>
      <c r="E1604" s="13"/>
      <c r="F1604" s="13"/>
      <c r="G1604" s="13"/>
      <c r="H1604" s="13"/>
      <c r="I1604" s="13"/>
      <c r="J1604" s="13">
        <v>1</v>
      </c>
      <c r="K1604" s="13">
        <v>5000</v>
      </c>
      <c r="L1604" s="13">
        <v>5175</v>
      </c>
      <c r="M1604" s="13">
        <v>82</v>
      </c>
      <c r="N1604" s="13">
        <v>1</v>
      </c>
      <c r="O1604" s="13">
        <v>5000</v>
      </c>
      <c r="P1604" s="13">
        <v>5175</v>
      </c>
      <c r="Q1604" s="13">
        <v>82</v>
      </c>
    </row>
    <row r="1605" spans="1:17" x14ac:dyDescent="0.35">
      <c r="A1605" s="11" t="s">
        <v>3669</v>
      </c>
      <c r="B1605" s="13"/>
      <c r="C1605" s="13"/>
      <c r="D1605" s="13"/>
      <c r="E1605" s="13"/>
      <c r="F1605" s="13"/>
      <c r="G1605" s="13"/>
      <c r="H1605" s="13"/>
      <c r="I1605" s="13"/>
      <c r="J1605" s="13">
        <v>1</v>
      </c>
      <c r="K1605" s="13">
        <v>3000</v>
      </c>
      <c r="L1605" s="13">
        <v>3046</v>
      </c>
      <c r="M1605" s="13">
        <v>57</v>
      </c>
      <c r="N1605" s="13">
        <v>1</v>
      </c>
      <c r="O1605" s="13">
        <v>3000</v>
      </c>
      <c r="P1605" s="13">
        <v>3046</v>
      </c>
      <c r="Q1605" s="13">
        <v>57</v>
      </c>
    </row>
    <row r="1606" spans="1:17" x14ac:dyDescent="0.35">
      <c r="A1606" s="12">
        <v>53.44</v>
      </c>
      <c r="B1606" s="13"/>
      <c r="C1606" s="13"/>
      <c r="D1606" s="13"/>
      <c r="E1606" s="13"/>
      <c r="F1606" s="13"/>
      <c r="G1606" s="13"/>
      <c r="H1606" s="13"/>
      <c r="I1606" s="13"/>
      <c r="J1606" s="13">
        <v>1</v>
      </c>
      <c r="K1606" s="13">
        <v>3000</v>
      </c>
      <c r="L1606" s="13">
        <v>3046</v>
      </c>
      <c r="M1606" s="13">
        <v>57</v>
      </c>
      <c r="N1606" s="13">
        <v>1</v>
      </c>
      <c r="O1606" s="13">
        <v>3000</v>
      </c>
      <c r="P1606" s="13">
        <v>3046</v>
      </c>
      <c r="Q1606" s="13">
        <v>57</v>
      </c>
    </row>
    <row r="1607" spans="1:17" x14ac:dyDescent="0.35">
      <c r="A1607" s="11" t="s">
        <v>3239</v>
      </c>
      <c r="B1607" s="13"/>
      <c r="C1607" s="13"/>
      <c r="D1607" s="13"/>
      <c r="E1607" s="13"/>
      <c r="F1607" s="13"/>
      <c r="G1607" s="13"/>
      <c r="H1607" s="13"/>
      <c r="I1607" s="13"/>
      <c r="J1607" s="13">
        <v>1</v>
      </c>
      <c r="K1607" s="13">
        <v>5862</v>
      </c>
      <c r="L1607" s="13">
        <v>6208.98</v>
      </c>
      <c r="M1607" s="13">
        <v>104</v>
      </c>
      <c r="N1607" s="13">
        <v>1</v>
      </c>
      <c r="O1607" s="13">
        <v>5862</v>
      </c>
      <c r="P1607" s="13">
        <v>6208.98</v>
      </c>
      <c r="Q1607" s="13">
        <v>104</v>
      </c>
    </row>
    <row r="1608" spans="1:17" x14ac:dyDescent="0.35">
      <c r="A1608" s="12">
        <v>59.7</v>
      </c>
      <c r="B1608" s="13"/>
      <c r="C1608" s="13"/>
      <c r="D1608" s="13"/>
      <c r="E1608" s="13"/>
      <c r="F1608" s="13"/>
      <c r="G1608" s="13"/>
      <c r="H1608" s="13"/>
      <c r="I1608" s="13"/>
      <c r="J1608" s="13">
        <v>1</v>
      </c>
      <c r="K1608" s="13">
        <v>5862</v>
      </c>
      <c r="L1608" s="13">
        <v>6208.98</v>
      </c>
      <c r="M1608" s="13">
        <v>104</v>
      </c>
      <c r="N1608" s="13">
        <v>1</v>
      </c>
      <c r="O1608" s="13">
        <v>5862</v>
      </c>
      <c r="P1608" s="13">
        <v>6208.98</v>
      </c>
      <c r="Q1608" s="13">
        <v>104</v>
      </c>
    </row>
    <row r="1609" spans="1:17" x14ac:dyDescent="0.35">
      <c r="A1609" s="11" t="s">
        <v>3590</v>
      </c>
      <c r="B1609" s="13"/>
      <c r="C1609" s="13"/>
      <c r="D1609" s="13"/>
      <c r="E1609" s="13"/>
      <c r="F1609" s="13"/>
      <c r="G1609" s="13"/>
      <c r="H1609" s="13"/>
      <c r="I1609" s="13"/>
      <c r="J1609" s="13">
        <v>1</v>
      </c>
      <c r="K1609" s="13">
        <v>700</v>
      </c>
      <c r="L1609" s="13">
        <v>1225</v>
      </c>
      <c r="M1609" s="13">
        <v>18</v>
      </c>
      <c r="N1609" s="13">
        <v>1</v>
      </c>
      <c r="O1609" s="13">
        <v>700</v>
      </c>
      <c r="P1609" s="13">
        <v>1225</v>
      </c>
      <c r="Q1609" s="13">
        <v>18</v>
      </c>
    </row>
    <row r="1610" spans="1:17" x14ac:dyDescent="0.35">
      <c r="A1610" s="12">
        <v>68.06</v>
      </c>
      <c r="B1610" s="13"/>
      <c r="C1610" s="13"/>
      <c r="D1610" s="13"/>
      <c r="E1610" s="13"/>
      <c r="F1610" s="13"/>
      <c r="G1610" s="13"/>
      <c r="H1610" s="13"/>
      <c r="I1610" s="13"/>
      <c r="J1610" s="13">
        <v>1</v>
      </c>
      <c r="K1610" s="13">
        <v>700</v>
      </c>
      <c r="L1610" s="13">
        <v>1225</v>
      </c>
      <c r="M1610" s="13">
        <v>18</v>
      </c>
      <c r="N1610" s="13">
        <v>1</v>
      </c>
      <c r="O1610" s="13">
        <v>700</v>
      </c>
      <c r="P1610" s="13">
        <v>1225</v>
      </c>
      <c r="Q1610" s="13">
        <v>18</v>
      </c>
    </row>
    <row r="1611" spans="1:17" x14ac:dyDescent="0.35">
      <c r="A1611" s="11" t="s">
        <v>4043</v>
      </c>
      <c r="B1611" s="13">
        <v>1</v>
      </c>
      <c r="C1611" s="13">
        <v>5000</v>
      </c>
      <c r="D1611" s="13">
        <v>110</v>
      </c>
      <c r="E1611" s="13">
        <v>4</v>
      </c>
      <c r="F1611" s="13"/>
      <c r="G1611" s="13"/>
      <c r="H1611" s="13"/>
      <c r="I1611" s="13"/>
      <c r="J1611" s="13"/>
      <c r="K1611" s="13"/>
      <c r="L1611" s="13"/>
      <c r="M1611" s="13"/>
      <c r="N1611" s="13">
        <v>1</v>
      </c>
      <c r="O1611" s="13">
        <v>5000</v>
      </c>
      <c r="P1611" s="13">
        <v>110</v>
      </c>
      <c r="Q1611" s="13">
        <v>4</v>
      </c>
    </row>
    <row r="1612" spans="1:17" x14ac:dyDescent="0.35">
      <c r="A1612" s="12">
        <v>27.5</v>
      </c>
      <c r="B1612" s="13">
        <v>1</v>
      </c>
      <c r="C1612" s="13">
        <v>5000</v>
      </c>
      <c r="D1612" s="13">
        <v>110</v>
      </c>
      <c r="E1612" s="13">
        <v>4</v>
      </c>
      <c r="F1612" s="13"/>
      <c r="G1612" s="13"/>
      <c r="H1612" s="13"/>
      <c r="I1612" s="13"/>
      <c r="J1612" s="13"/>
      <c r="K1612" s="13"/>
      <c r="L1612" s="13"/>
      <c r="M1612" s="13"/>
      <c r="N1612" s="13">
        <v>1</v>
      </c>
      <c r="O1612" s="13">
        <v>5000</v>
      </c>
      <c r="P1612" s="13">
        <v>110</v>
      </c>
      <c r="Q1612" s="13">
        <v>4</v>
      </c>
    </row>
    <row r="1613" spans="1:17" x14ac:dyDescent="0.35">
      <c r="A1613" s="11" t="s">
        <v>2975</v>
      </c>
      <c r="B1613" s="13"/>
      <c r="C1613" s="13"/>
      <c r="D1613" s="13"/>
      <c r="E1613" s="13"/>
      <c r="F1613" s="13"/>
      <c r="G1613" s="13"/>
      <c r="H1613" s="13"/>
      <c r="I1613" s="13"/>
      <c r="J1613" s="13">
        <v>1</v>
      </c>
      <c r="K1613" s="13">
        <v>8000</v>
      </c>
      <c r="L1613" s="13">
        <v>8010</v>
      </c>
      <c r="M1613" s="13">
        <v>113</v>
      </c>
      <c r="N1613" s="13">
        <v>1</v>
      </c>
      <c r="O1613" s="13">
        <v>8000</v>
      </c>
      <c r="P1613" s="13">
        <v>8010</v>
      </c>
      <c r="Q1613" s="13">
        <v>113</v>
      </c>
    </row>
    <row r="1614" spans="1:17" x14ac:dyDescent="0.35">
      <c r="A1614" s="12">
        <v>70.88</v>
      </c>
      <c r="B1614" s="13"/>
      <c r="C1614" s="13"/>
      <c r="D1614" s="13"/>
      <c r="E1614" s="13"/>
      <c r="F1614" s="13"/>
      <c r="G1614" s="13"/>
      <c r="H1614" s="13"/>
      <c r="I1614" s="13"/>
      <c r="J1614" s="13">
        <v>1</v>
      </c>
      <c r="K1614" s="13">
        <v>8000</v>
      </c>
      <c r="L1614" s="13">
        <v>8010</v>
      </c>
      <c r="M1614" s="13">
        <v>113</v>
      </c>
      <c r="N1614" s="13">
        <v>1</v>
      </c>
      <c r="O1614" s="13">
        <v>8000</v>
      </c>
      <c r="P1614" s="13">
        <v>8010</v>
      </c>
      <c r="Q1614" s="13">
        <v>113</v>
      </c>
    </row>
    <row r="1615" spans="1:17" x14ac:dyDescent="0.35">
      <c r="A1615" s="11" t="s">
        <v>4008</v>
      </c>
      <c r="B1615" s="13">
        <v>1</v>
      </c>
      <c r="C1615" s="13">
        <v>575</v>
      </c>
      <c r="D1615" s="13">
        <v>0</v>
      </c>
      <c r="E1615" s="13">
        <v>0</v>
      </c>
      <c r="F1615" s="13"/>
      <c r="G1615" s="13"/>
      <c r="H1615" s="13"/>
      <c r="I1615" s="13"/>
      <c r="J1615" s="13"/>
      <c r="K1615" s="13"/>
      <c r="L1615" s="13"/>
      <c r="M1615" s="13"/>
      <c r="N1615" s="13">
        <v>1</v>
      </c>
      <c r="O1615" s="13">
        <v>575</v>
      </c>
      <c r="P1615" s="13">
        <v>0</v>
      </c>
      <c r="Q1615" s="13">
        <v>0</v>
      </c>
    </row>
    <row r="1616" spans="1:17" x14ac:dyDescent="0.35">
      <c r="A1616" s="12" t="s">
        <v>8382</v>
      </c>
      <c r="B1616" s="13">
        <v>1</v>
      </c>
      <c r="C1616" s="13">
        <v>575</v>
      </c>
      <c r="D1616" s="13">
        <v>0</v>
      </c>
      <c r="E1616" s="13">
        <v>0</v>
      </c>
      <c r="F1616" s="13"/>
      <c r="G1616" s="13"/>
      <c r="H1616" s="13"/>
      <c r="I1616" s="13"/>
      <c r="J1616" s="13"/>
      <c r="K1616" s="13"/>
      <c r="L1616" s="13"/>
      <c r="M1616" s="13"/>
      <c r="N1616" s="13">
        <v>1</v>
      </c>
      <c r="O1616" s="13">
        <v>575</v>
      </c>
      <c r="P1616" s="13">
        <v>0</v>
      </c>
      <c r="Q1616" s="13">
        <v>0</v>
      </c>
    </row>
    <row r="1617" spans="1:17" x14ac:dyDescent="0.35">
      <c r="A1617" s="11" t="s">
        <v>3812</v>
      </c>
      <c r="B1617" s="13"/>
      <c r="C1617" s="13"/>
      <c r="D1617" s="13"/>
      <c r="E1617" s="13"/>
      <c r="F1617" s="13"/>
      <c r="G1617" s="13"/>
      <c r="H1617" s="13"/>
      <c r="I1617" s="13"/>
      <c r="J1617" s="13">
        <v>1</v>
      </c>
      <c r="K1617" s="13">
        <v>1000</v>
      </c>
      <c r="L1617" s="13">
        <v>1000.01</v>
      </c>
      <c r="M1617" s="13">
        <v>20</v>
      </c>
      <c r="N1617" s="13">
        <v>1</v>
      </c>
      <c r="O1617" s="13">
        <v>1000</v>
      </c>
      <c r="P1617" s="13">
        <v>1000.01</v>
      </c>
      <c r="Q1617" s="13">
        <v>20</v>
      </c>
    </row>
    <row r="1618" spans="1:17" x14ac:dyDescent="0.35">
      <c r="A1618" s="12">
        <v>50</v>
      </c>
      <c r="B1618" s="13"/>
      <c r="C1618" s="13"/>
      <c r="D1618" s="13"/>
      <c r="E1618" s="13"/>
      <c r="F1618" s="13"/>
      <c r="G1618" s="13"/>
      <c r="H1618" s="13"/>
      <c r="I1618" s="13"/>
      <c r="J1618" s="13">
        <v>1</v>
      </c>
      <c r="K1618" s="13">
        <v>1000</v>
      </c>
      <c r="L1618" s="13">
        <v>1000.01</v>
      </c>
      <c r="M1618" s="13">
        <v>20</v>
      </c>
      <c r="N1618" s="13">
        <v>1</v>
      </c>
      <c r="O1618" s="13">
        <v>1000</v>
      </c>
      <c r="P1618" s="13">
        <v>1000.01</v>
      </c>
      <c r="Q1618" s="13">
        <v>20</v>
      </c>
    </row>
    <row r="1619" spans="1:17" x14ac:dyDescent="0.35">
      <c r="A1619" s="11" t="s">
        <v>3851</v>
      </c>
      <c r="B1619" s="13">
        <v>1</v>
      </c>
      <c r="C1619" s="13">
        <v>11000</v>
      </c>
      <c r="D1619" s="13">
        <v>1788</v>
      </c>
      <c r="E1619" s="13">
        <v>20</v>
      </c>
      <c r="F1619" s="13"/>
      <c r="G1619" s="13"/>
      <c r="H1619" s="13"/>
      <c r="I1619" s="13"/>
      <c r="J1619" s="13"/>
      <c r="K1619" s="13"/>
      <c r="L1619" s="13"/>
      <c r="M1619" s="13"/>
      <c r="N1619" s="13">
        <v>1</v>
      </c>
      <c r="O1619" s="13">
        <v>11000</v>
      </c>
      <c r="P1619" s="13">
        <v>1788</v>
      </c>
      <c r="Q1619" s="13">
        <v>20</v>
      </c>
    </row>
    <row r="1620" spans="1:17" x14ac:dyDescent="0.35">
      <c r="A1620" s="12">
        <v>89.4</v>
      </c>
      <c r="B1620" s="13">
        <v>1</v>
      </c>
      <c r="C1620" s="13">
        <v>11000</v>
      </c>
      <c r="D1620" s="13">
        <v>1788</v>
      </c>
      <c r="E1620" s="13">
        <v>20</v>
      </c>
      <c r="F1620" s="13"/>
      <c r="G1620" s="13"/>
      <c r="H1620" s="13"/>
      <c r="I1620" s="13"/>
      <c r="J1620" s="13"/>
      <c r="K1620" s="13"/>
      <c r="L1620" s="13"/>
      <c r="M1620" s="13"/>
      <c r="N1620" s="13">
        <v>1</v>
      </c>
      <c r="O1620" s="13">
        <v>11000</v>
      </c>
      <c r="P1620" s="13">
        <v>1788</v>
      </c>
      <c r="Q1620" s="13">
        <v>20</v>
      </c>
    </row>
    <row r="1621" spans="1:17" x14ac:dyDescent="0.35">
      <c r="A1621" s="11" t="s">
        <v>3506</v>
      </c>
      <c r="B1621" s="13"/>
      <c r="C1621" s="13"/>
      <c r="D1621" s="13"/>
      <c r="E1621" s="13"/>
      <c r="F1621" s="13"/>
      <c r="G1621" s="13"/>
      <c r="H1621" s="13"/>
      <c r="I1621" s="13"/>
      <c r="J1621" s="13">
        <v>1</v>
      </c>
      <c r="K1621" s="13">
        <v>10000</v>
      </c>
      <c r="L1621" s="13">
        <v>10440</v>
      </c>
      <c r="M1621" s="13">
        <v>72</v>
      </c>
      <c r="N1621" s="13">
        <v>1</v>
      </c>
      <c r="O1621" s="13">
        <v>10000</v>
      </c>
      <c r="P1621" s="13">
        <v>10440</v>
      </c>
      <c r="Q1621" s="13">
        <v>72</v>
      </c>
    </row>
    <row r="1622" spans="1:17" x14ac:dyDescent="0.35">
      <c r="A1622" s="12">
        <v>145</v>
      </c>
      <c r="B1622" s="13"/>
      <c r="C1622" s="13"/>
      <c r="D1622" s="13"/>
      <c r="E1622" s="13"/>
      <c r="F1622" s="13"/>
      <c r="G1622" s="13"/>
      <c r="H1622" s="13"/>
      <c r="I1622" s="13"/>
      <c r="J1622" s="13">
        <v>1</v>
      </c>
      <c r="K1622" s="13">
        <v>10000</v>
      </c>
      <c r="L1622" s="13">
        <v>10440</v>
      </c>
      <c r="M1622" s="13">
        <v>72</v>
      </c>
      <c r="N1622" s="13">
        <v>1</v>
      </c>
      <c r="O1622" s="13">
        <v>10000</v>
      </c>
      <c r="P1622" s="13">
        <v>10440</v>
      </c>
      <c r="Q1622" s="13">
        <v>72</v>
      </c>
    </row>
    <row r="1623" spans="1:17" x14ac:dyDescent="0.35">
      <c r="A1623" s="11" t="s">
        <v>3368</v>
      </c>
      <c r="B1623" s="13"/>
      <c r="C1623" s="13"/>
      <c r="D1623" s="13"/>
      <c r="E1623" s="13"/>
      <c r="F1623" s="13"/>
      <c r="G1623" s="13"/>
      <c r="H1623" s="13"/>
      <c r="I1623" s="13"/>
      <c r="J1623" s="13">
        <v>1</v>
      </c>
      <c r="K1623" s="13">
        <v>5000</v>
      </c>
      <c r="L1623" s="13">
        <v>5195</v>
      </c>
      <c r="M1623" s="13">
        <v>54</v>
      </c>
      <c r="N1623" s="13">
        <v>1</v>
      </c>
      <c r="O1623" s="13">
        <v>5000</v>
      </c>
      <c r="P1623" s="13">
        <v>5195</v>
      </c>
      <c r="Q1623" s="13">
        <v>54</v>
      </c>
    </row>
    <row r="1624" spans="1:17" x14ac:dyDescent="0.35">
      <c r="A1624" s="12">
        <v>96.2</v>
      </c>
      <c r="B1624" s="13"/>
      <c r="C1624" s="13"/>
      <c r="D1624" s="13"/>
      <c r="E1624" s="13"/>
      <c r="F1624" s="13"/>
      <c r="G1624" s="13"/>
      <c r="H1624" s="13"/>
      <c r="I1624" s="13"/>
      <c r="J1624" s="13">
        <v>1</v>
      </c>
      <c r="K1624" s="13">
        <v>5000</v>
      </c>
      <c r="L1624" s="13">
        <v>5195</v>
      </c>
      <c r="M1624" s="13">
        <v>54</v>
      </c>
      <c r="N1624" s="13">
        <v>1</v>
      </c>
      <c r="O1624" s="13">
        <v>5000</v>
      </c>
      <c r="P1624" s="13">
        <v>5195</v>
      </c>
      <c r="Q1624" s="13">
        <v>54</v>
      </c>
    </row>
    <row r="1625" spans="1:17" x14ac:dyDescent="0.35">
      <c r="A1625" s="11" t="s">
        <v>2807</v>
      </c>
      <c r="B1625" s="13"/>
      <c r="C1625" s="13"/>
      <c r="D1625" s="13"/>
      <c r="E1625" s="13"/>
      <c r="F1625" s="13"/>
      <c r="G1625" s="13"/>
      <c r="H1625" s="13"/>
      <c r="I1625" s="13"/>
      <c r="J1625" s="13">
        <v>1</v>
      </c>
      <c r="K1625" s="13">
        <v>5000</v>
      </c>
      <c r="L1625" s="13">
        <v>6300</v>
      </c>
      <c r="M1625" s="13">
        <v>93</v>
      </c>
      <c r="N1625" s="13">
        <v>1</v>
      </c>
      <c r="O1625" s="13">
        <v>5000</v>
      </c>
      <c r="P1625" s="13">
        <v>6300</v>
      </c>
      <c r="Q1625" s="13">
        <v>93</v>
      </c>
    </row>
    <row r="1626" spans="1:17" x14ac:dyDescent="0.35">
      <c r="A1626" s="12">
        <v>67.739999999999995</v>
      </c>
      <c r="B1626" s="13"/>
      <c r="C1626" s="13"/>
      <c r="D1626" s="13"/>
      <c r="E1626" s="13"/>
      <c r="F1626" s="13"/>
      <c r="G1626" s="13"/>
      <c r="H1626" s="13"/>
      <c r="I1626" s="13"/>
      <c r="J1626" s="13">
        <v>1</v>
      </c>
      <c r="K1626" s="13">
        <v>5000</v>
      </c>
      <c r="L1626" s="13">
        <v>6300</v>
      </c>
      <c r="M1626" s="13">
        <v>93</v>
      </c>
      <c r="N1626" s="13">
        <v>1</v>
      </c>
      <c r="O1626" s="13">
        <v>5000</v>
      </c>
      <c r="P1626" s="13">
        <v>6300</v>
      </c>
      <c r="Q1626" s="13">
        <v>93</v>
      </c>
    </row>
    <row r="1627" spans="1:17" x14ac:dyDescent="0.35">
      <c r="A1627" s="11" t="s">
        <v>3306</v>
      </c>
      <c r="B1627" s="13"/>
      <c r="C1627" s="13"/>
      <c r="D1627" s="13"/>
      <c r="E1627" s="13"/>
      <c r="F1627" s="13"/>
      <c r="G1627" s="13"/>
      <c r="H1627" s="13"/>
      <c r="I1627" s="13"/>
      <c r="J1627" s="13">
        <v>1</v>
      </c>
      <c r="K1627" s="13">
        <v>1500</v>
      </c>
      <c r="L1627" s="13">
        <v>2630</v>
      </c>
      <c r="M1627" s="13">
        <v>54</v>
      </c>
      <c r="N1627" s="13">
        <v>1</v>
      </c>
      <c r="O1627" s="13">
        <v>1500</v>
      </c>
      <c r="P1627" s="13">
        <v>2630</v>
      </c>
      <c r="Q1627" s="13">
        <v>54</v>
      </c>
    </row>
    <row r="1628" spans="1:17" x14ac:dyDescent="0.35">
      <c r="A1628" s="12">
        <v>48.7</v>
      </c>
      <c r="B1628" s="13"/>
      <c r="C1628" s="13"/>
      <c r="D1628" s="13"/>
      <c r="E1628" s="13"/>
      <c r="F1628" s="13"/>
      <c r="G1628" s="13"/>
      <c r="H1628" s="13"/>
      <c r="I1628" s="13"/>
      <c r="J1628" s="13">
        <v>1</v>
      </c>
      <c r="K1628" s="13">
        <v>1500</v>
      </c>
      <c r="L1628" s="13">
        <v>2630</v>
      </c>
      <c r="M1628" s="13">
        <v>54</v>
      </c>
      <c r="N1628" s="13">
        <v>1</v>
      </c>
      <c r="O1628" s="13">
        <v>1500</v>
      </c>
      <c r="P1628" s="13">
        <v>2630</v>
      </c>
      <c r="Q1628" s="13">
        <v>54</v>
      </c>
    </row>
    <row r="1629" spans="1:17" x14ac:dyDescent="0.35">
      <c r="A1629" s="11" t="s">
        <v>4006</v>
      </c>
      <c r="B1629" s="13">
        <v>1</v>
      </c>
      <c r="C1629" s="13">
        <v>7200</v>
      </c>
      <c r="D1629" s="13">
        <v>1742</v>
      </c>
      <c r="E1629" s="13">
        <v>38</v>
      </c>
      <c r="F1629" s="13"/>
      <c r="G1629" s="13"/>
      <c r="H1629" s="13"/>
      <c r="I1629" s="13"/>
      <c r="J1629" s="13"/>
      <c r="K1629" s="13"/>
      <c r="L1629" s="13"/>
      <c r="M1629" s="13"/>
      <c r="N1629" s="13">
        <v>1</v>
      </c>
      <c r="O1629" s="13">
        <v>7200</v>
      </c>
      <c r="P1629" s="13">
        <v>1742</v>
      </c>
      <c r="Q1629" s="13">
        <v>38</v>
      </c>
    </row>
    <row r="1630" spans="1:17" x14ac:dyDescent="0.35">
      <c r="A1630" s="12">
        <v>45.84</v>
      </c>
      <c r="B1630" s="13">
        <v>1</v>
      </c>
      <c r="C1630" s="13">
        <v>7200</v>
      </c>
      <c r="D1630" s="13">
        <v>1742</v>
      </c>
      <c r="E1630" s="13">
        <v>38</v>
      </c>
      <c r="F1630" s="13"/>
      <c r="G1630" s="13"/>
      <c r="H1630" s="13"/>
      <c r="I1630" s="13"/>
      <c r="J1630" s="13"/>
      <c r="K1630" s="13"/>
      <c r="L1630" s="13"/>
      <c r="M1630" s="13"/>
      <c r="N1630" s="13">
        <v>1</v>
      </c>
      <c r="O1630" s="13">
        <v>7200</v>
      </c>
      <c r="P1630" s="13">
        <v>1742</v>
      </c>
      <c r="Q1630" s="13">
        <v>38</v>
      </c>
    </row>
    <row r="1631" spans="1:17" x14ac:dyDescent="0.35">
      <c r="A1631" s="11" t="s">
        <v>3859</v>
      </c>
      <c r="B1631" s="13">
        <v>1</v>
      </c>
      <c r="C1631" s="13">
        <v>7500</v>
      </c>
      <c r="D1631" s="13">
        <v>1</v>
      </c>
      <c r="E1631" s="13">
        <v>1</v>
      </c>
      <c r="F1631" s="13"/>
      <c r="G1631" s="13"/>
      <c r="H1631" s="13"/>
      <c r="I1631" s="13"/>
      <c r="J1631" s="13"/>
      <c r="K1631" s="13"/>
      <c r="L1631" s="13"/>
      <c r="M1631" s="13"/>
      <c r="N1631" s="13">
        <v>1</v>
      </c>
      <c r="O1631" s="13">
        <v>7500</v>
      </c>
      <c r="P1631" s="13">
        <v>1</v>
      </c>
      <c r="Q1631" s="13">
        <v>1</v>
      </c>
    </row>
    <row r="1632" spans="1:17" x14ac:dyDescent="0.35">
      <c r="A1632" s="12">
        <v>1</v>
      </c>
      <c r="B1632" s="13">
        <v>1</v>
      </c>
      <c r="C1632" s="13">
        <v>7500</v>
      </c>
      <c r="D1632" s="13">
        <v>1</v>
      </c>
      <c r="E1632" s="13">
        <v>1</v>
      </c>
      <c r="F1632" s="13"/>
      <c r="G1632" s="13"/>
      <c r="H1632" s="13"/>
      <c r="I1632" s="13"/>
      <c r="J1632" s="13"/>
      <c r="K1632" s="13"/>
      <c r="L1632" s="13"/>
      <c r="M1632" s="13"/>
      <c r="N1632" s="13">
        <v>1</v>
      </c>
      <c r="O1632" s="13">
        <v>7500</v>
      </c>
      <c r="P1632" s="13">
        <v>1</v>
      </c>
      <c r="Q1632" s="13">
        <v>1</v>
      </c>
    </row>
    <row r="1633" spans="1:17" x14ac:dyDescent="0.35">
      <c r="A1633" s="11" t="s">
        <v>3384</v>
      </c>
      <c r="B1633" s="13"/>
      <c r="C1633" s="13"/>
      <c r="D1633" s="13"/>
      <c r="E1633" s="13"/>
      <c r="F1633" s="13"/>
      <c r="G1633" s="13"/>
      <c r="H1633" s="13"/>
      <c r="I1633" s="13"/>
      <c r="J1633" s="13">
        <v>1</v>
      </c>
      <c r="K1633" s="13">
        <v>2000</v>
      </c>
      <c r="L1633" s="13">
        <v>2000</v>
      </c>
      <c r="M1633" s="13">
        <v>15</v>
      </c>
      <c r="N1633" s="13">
        <v>1</v>
      </c>
      <c r="O1633" s="13">
        <v>2000</v>
      </c>
      <c r="P1633" s="13">
        <v>2000</v>
      </c>
      <c r="Q1633" s="13">
        <v>15</v>
      </c>
    </row>
    <row r="1634" spans="1:17" x14ac:dyDescent="0.35">
      <c r="A1634" s="12">
        <v>133.33000000000001</v>
      </c>
      <c r="B1634" s="13"/>
      <c r="C1634" s="13"/>
      <c r="D1634" s="13"/>
      <c r="E1634" s="13"/>
      <c r="F1634" s="13"/>
      <c r="G1634" s="13"/>
      <c r="H1634" s="13"/>
      <c r="I1634" s="13"/>
      <c r="J1634" s="13">
        <v>1</v>
      </c>
      <c r="K1634" s="13">
        <v>2000</v>
      </c>
      <c r="L1634" s="13">
        <v>2000</v>
      </c>
      <c r="M1634" s="13">
        <v>15</v>
      </c>
      <c r="N1634" s="13">
        <v>1</v>
      </c>
      <c r="O1634" s="13">
        <v>2000</v>
      </c>
      <c r="P1634" s="13">
        <v>2000</v>
      </c>
      <c r="Q1634" s="13">
        <v>15</v>
      </c>
    </row>
    <row r="1635" spans="1:17" x14ac:dyDescent="0.35">
      <c r="A1635" s="11" t="s">
        <v>2968</v>
      </c>
      <c r="B1635" s="13"/>
      <c r="C1635" s="13"/>
      <c r="D1635" s="13"/>
      <c r="E1635" s="13"/>
      <c r="F1635" s="13"/>
      <c r="G1635" s="13"/>
      <c r="H1635" s="13"/>
      <c r="I1635" s="13"/>
      <c r="J1635" s="13">
        <v>1</v>
      </c>
      <c r="K1635" s="13">
        <v>3500</v>
      </c>
      <c r="L1635" s="13">
        <v>3710</v>
      </c>
      <c r="M1635" s="13">
        <v>47</v>
      </c>
      <c r="N1635" s="13">
        <v>1</v>
      </c>
      <c r="O1635" s="13">
        <v>3500</v>
      </c>
      <c r="P1635" s="13">
        <v>3710</v>
      </c>
      <c r="Q1635" s="13">
        <v>47</v>
      </c>
    </row>
    <row r="1636" spans="1:17" x14ac:dyDescent="0.35">
      <c r="A1636" s="12">
        <v>78.94</v>
      </c>
      <c r="B1636" s="13"/>
      <c r="C1636" s="13"/>
      <c r="D1636" s="13"/>
      <c r="E1636" s="13"/>
      <c r="F1636" s="13"/>
      <c r="G1636" s="13"/>
      <c r="H1636" s="13"/>
      <c r="I1636" s="13"/>
      <c r="J1636" s="13">
        <v>1</v>
      </c>
      <c r="K1636" s="13">
        <v>3500</v>
      </c>
      <c r="L1636" s="13">
        <v>3710</v>
      </c>
      <c r="M1636" s="13">
        <v>47</v>
      </c>
      <c r="N1636" s="13">
        <v>1</v>
      </c>
      <c r="O1636" s="13">
        <v>3500</v>
      </c>
      <c r="P1636" s="13">
        <v>3710</v>
      </c>
      <c r="Q1636" s="13">
        <v>47</v>
      </c>
    </row>
    <row r="1637" spans="1:17" x14ac:dyDescent="0.35">
      <c r="A1637" s="11" t="s">
        <v>2841</v>
      </c>
      <c r="B1637" s="13">
        <v>1</v>
      </c>
      <c r="C1637" s="13">
        <v>1000</v>
      </c>
      <c r="D1637" s="13">
        <v>10</v>
      </c>
      <c r="E1637" s="13">
        <v>1</v>
      </c>
      <c r="F1637" s="13"/>
      <c r="G1637" s="13"/>
      <c r="H1637" s="13"/>
      <c r="I1637" s="13"/>
      <c r="J1637" s="13"/>
      <c r="K1637" s="13"/>
      <c r="L1637" s="13"/>
      <c r="M1637" s="13"/>
      <c r="N1637" s="13">
        <v>1</v>
      </c>
      <c r="O1637" s="13">
        <v>1000</v>
      </c>
      <c r="P1637" s="13">
        <v>10</v>
      </c>
      <c r="Q1637" s="13">
        <v>1</v>
      </c>
    </row>
    <row r="1638" spans="1:17" x14ac:dyDescent="0.35">
      <c r="A1638" s="12">
        <v>10</v>
      </c>
      <c r="B1638" s="13">
        <v>1</v>
      </c>
      <c r="C1638" s="13">
        <v>1000</v>
      </c>
      <c r="D1638" s="13">
        <v>10</v>
      </c>
      <c r="E1638" s="13">
        <v>1</v>
      </c>
      <c r="F1638" s="13"/>
      <c r="G1638" s="13"/>
      <c r="H1638" s="13"/>
      <c r="I1638" s="13"/>
      <c r="J1638" s="13"/>
      <c r="K1638" s="13"/>
      <c r="L1638" s="13"/>
      <c r="M1638" s="13"/>
      <c r="N1638" s="13">
        <v>1</v>
      </c>
      <c r="O1638" s="13">
        <v>1000</v>
      </c>
      <c r="P1638" s="13">
        <v>10</v>
      </c>
      <c r="Q1638" s="13">
        <v>1</v>
      </c>
    </row>
    <row r="1639" spans="1:17" x14ac:dyDescent="0.35">
      <c r="A1639" s="11" t="s">
        <v>1287</v>
      </c>
      <c r="B1639" s="13"/>
      <c r="C1639" s="13"/>
      <c r="D1639" s="13"/>
      <c r="E1639" s="13"/>
      <c r="F1639" s="13"/>
      <c r="G1639" s="13"/>
      <c r="H1639" s="13"/>
      <c r="I1639" s="13"/>
      <c r="J1639" s="13">
        <v>1</v>
      </c>
      <c r="K1639" s="13">
        <v>1500</v>
      </c>
      <c r="L1639" s="13">
        <v>1625</v>
      </c>
      <c r="M1639" s="13">
        <v>20</v>
      </c>
      <c r="N1639" s="13">
        <v>1</v>
      </c>
      <c r="O1639" s="13">
        <v>1500</v>
      </c>
      <c r="P1639" s="13">
        <v>1625</v>
      </c>
      <c r="Q1639" s="13">
        <v>20</v>
      </c>
    </row>
    <row r="1640" spans="1:17" x14ac:dyDescent="0.35">
      <c r="A1640" s="12">
        <v>81.25</v>
      </c>
      <c r="B1640" s="13"/>
      <c r="C1640" s="13"/>
      <c r="D1640" s="13"/>
      <c r="E1640" s="13"/>
      <c r="F1640" s="13"/>
      <c r="G1640" s="13"/>
      <c r="H1640" s="13"/>
      <c r="I1640" s="13"/>
      <c r="J1640" s="13">
        <v>1</v>
      </c>
      <c r="K1640" s="13">
        <v>1500</v>
      </c>
      <c r="L1640" s="13">
        <v>1625</v>
      </c>
      <c r="M1640" s="13">
        <v>20</v>
      </c>
      <c r="N1640" s="13">
        <v>1</v>
      </c>
      <c r="O1640" s="13">
        <v>1500</v>
      </c>
      <c r="P1640" s="13">
        <v>1625</v>
      </c>
      <c r="Q1640" s="13">
        <v>20</v>
      </c>
    </row>
    <row r="1641" spans="1:17" x14ac:dyDescent="0.35">
      <c r="A1641" s="11" t="s">
        <v>2851</v>
      </c>
      <c r="B1641" s="13">
        <v>1</v>
      </c>
      <c r="C1641" s="13">
        <v>4500</v>
      </c>
      <c r="D1641" s="13">
        <v>0</v>
      </c>
      <c r="E1641" s="13">
        <v>0</v>
      </c>
      <c r="F1641" s="13"/>
      <c r="G1641" s="13"/>
      <c r="H1641" s="13"/>
      <c r="I1641" s="13"/>
      <c r="J1641" s="13"/>
      <c r="K1641" s="13"/>
      <c r="L1641" s="13"/>
      <c r="M1641" s="13"/>
      <c r="N1641" s="13">
        <v>1</v>
      </c>
      <c r="O1641" s="13">
        <v>4500</v>
      </c>
      <c r="P1641" s="13">
        <v>0</v>
      </c>
      <c r="Q1641" s="13">
        <v>0</v>
      </c>
    </row>
    <row r="1642" spans="1:17" x14ac:dyDescent="0.35">
      <c r="A1642" s="12" t="s">
        <v>8382</v>
      </c>
      <c r="B1642" s="13">
        <v>1</v>
      </c>
      <c r="C1642" s="13">
        <v>4500</v>
      </c>
      <c r="D1642" s="13">
        <v>0</v>
      </c>
      <c r="E1642" s="13">
        <v>0</v>
      </c>
      <c r="F1642" s="13"/>
      <c r="G1642" s="13"/>
      <c r="H1642" s="13"/>
      <c r="I1642" s="13"/>
      <c r="J1642" s="13"/>
      <c r="K1642" s="13"/>
      <c r="L1642" s="13"/>
      <c r="M1642" s="13"/>
      <c r="N1642" s="13">
        <v>1</v>
      </c>
      <c r="O1642" s="13">
        <v>4500</v>
      </c>
      <c r="P1642" s="13">
        <v>0</v>
      </c>
      <c r="Q1642" s="13">
        <v>0</v>
      </c>
    </row>
    <row r="1643" spans="1:17" x14ac:dyDescent="0.35">
      <c r="A1643" s="11" t="s">
        <v>3295</v>
      </c>
      <c r="B1643" s="13"/>
      <c r="C1643" s="13"/>
      <c r="D1643" s="13"/>
      <c r="E1643" s="13"/>
      <c r="F1643" s="13"/>
      <c r="G1643" s="13"/>
      <c r="H1643" s="13"/>
      <c r="I1643" s="13"/>
      <c r="J1643" s="13">
        <v>1</v>
      </c>
      <c r="K1643" s="13">
        <v>700</v>
      </c>
      <c r="L1643" s="13">
        <v>720.01</v>
      </c>
      <c r="M1643" s="13">
        <v>27</v>
      </c>
      <c r="N1643" s="13">
        <v>1</v>
      </c>
      <c r="O1643" s="13">
        <v>700</v>
      </c>
      <c r="P1643" s="13">
        <v>720.01</v>
      </c>
      <c r="Q1643" s="13">
        <v>27</v>
      </c>
    </row>
    <row r="1644" spans="1:17" x14ac:dyDescent="0.35">
      <c r="A1644" s="12">
        <v>26.67</v>
      </c>
      <c r="B1644" s="13"/>
      <c r="C1644" s="13"/>
      <c r="D1644" s="13"/>
      <c r="E1644" s="13"/>
      <c r="F1644" s="13"/>
      <c r="G1644" s="13"/>
      <c r="H1644" s="13"/>
      <c r="I1644" s="13"/>
      <c r="J1644" s="13">
        <v>1</v>
      </c>
      <c r="K1644" s="13">
        <v>700</v>
      </c>
      <c r="L1644" s="13">
        <v>720.01</v>
      </c>
      <c r="M1644" s="13">
        <v>27</v>
      </c>
      <c r="N1644" s="13">
        <v>1</v>
      </c>
      <c r="O1644" s="13">
        <v>700</v>
      </c>
      <c r="P1644" s="13">
        <v>720.01</v>
      </c>
      <c r="Q1644" s="13">
        <v>27</v>
      </c>
    </row>
    <row r="1645" spans="1:17" x14ac:dyDescent="0.35">
      <c r="A1645" s="11" t="s">
        <v>2911</v>
      </c>
      <c r="B1645" s="13">
        <v>1</v>
      </c>
      <c r="C1645" s="13">
        <v>1800</v>
      </c>
      <c r="D1645" s="13">
        <v>657</v>
      </c>
      <c r="E1645" s="13">
        <v>14</v>
      </c>
      <c r="F1645" s="13"/>
      <c r="G1645" s="13"/>
      <c r="H1645" s="13"/>
      <c r="I1645" s="13"/>
      <c r="J1645" s="13"/>
      <c r="K1645" s="13"/>
      <c r="L1645" s="13"/>
      <c r="M1645" s="13"/>
      <c r="N1645" s="13">
        <v>1</v>
      </c>
      <c r="O1645" s="13">
        <v>1800</v>
      </c>
      <c r="P1645" s="13">
        <v>657</v>
      </c>
      <c r="Q1645" s="13">
        <v>14</v>
      </c>
    </row>
    <row r="1646" spans="1:17" x14ac:dyDescent="0.35">
      <c r="A1646" s="12">
        <v>46.93</v>
      </c>
      <c r="B1646" s="13">
        <v>1</v>
      </c>
      <c r="C1646" s="13">
        <v>1800</v>
      </c>
      <c r="D1646" s="13">
        <v>657</v>
      </c>
      <c r="E1646" s="13">
        <v>14</v>
      </c>
      <c r="F1646" s="13"/>
      <c r="G1646" s="13"/>
      <c r="H1646" s="13"/>
      <c r="I1646" s="13"/>
      <c r="J1646" s="13"/>
      <c r="K1646" s="13"/>
      <c r="L1646" s="13"/>
      <c r="M1646" s="13"/>
      <c r="N1646" s="13">
        <v>1</v>
      </c>
      <c r="O1646" s="13">
        <v>1800</v>
      </c>
      <c r="P1646" s="13">
        <v>657</v>
      </c>
      <c r="Q1646" s="13">
        <v>14</v>
      </c>
    </row>
    <row r="1647" spans="1:17" x14ac:dyDescent="0.35">
      <c r="A1647" s="11" t="s">
        <v>3703</v>
      </c>
      <c r="B1647" s="13"/>
      <c r="C1647" s="13"/>
      <c r="D1647" s="13"/>
      <c r="E1647" s="13"/>
      <c r="F1647" s="13"/>
      <c r="G1647" s="13"/>
      <c r="H1647" s="13"/>
      <c r="I1647" s="13"/>
      <c r="J1647" s="13">
        <v>1</v>
      </c>
      <c r="K1647" s="13">
        <v>1500</v>
      </c>
      <c r="L1647" s="13">
        <v>1820</v>
      </c>
      <c r="M1647" s="13">
        <v>13</v>
      </c>
      <c r="N1647" s="13">
        <v>1</v>
      </c>
      <c r="O1647" s="13">
        <v>1500</v>
      </c>
      <c r="P1647" s="13">
        <v>1820</v>
      </c>
      <c r="Q1647" s="13">
        <v>13</v>
      </c>
    </row>
    <row r="1648" spans="1:17" x14ac:dyDescent="0.35">
      <c r="A1648" s="12">
        <v>140</v>
      </c>
      <c r="B1648" s="13"/>
      <c r="C1648" s="13"/>
      <c r="D1648" s="13"/>
      <c r="E1648" s="13"/>
      <c r="F1648" s="13"/>
      <c r="G1648" s="13"/>
      <c r="H1648" s="13"/>
      <c r="I1648" s="13"/>
      <c r="J1648" s="13">
        <v>1</v>
      </c>
      <c r="K1648" s="13">
        <v>1500</v>
      </c>
      <c r="L1648" s="13">
        <v>1820</v>
      </c>
      <c r="M1648" s="13">
        <v>13</v>
      </c>
      <c r="N1648" s="13">
        <v>1</v>
      </c>
      <c r="O1648" s="13">
        <v>1500</v>
      </c>
      <c r="P1648" s="13">
        <v>1820</v>
      </c>
      <c r="Q1648" s="13">
        <v>13</v>
      </c>
    </row>
    <row r="1649" spans="1:17" x14ac:dyDescent="0.35">
      <c r="A1649" s="11" t="s">
        <v>1302</v>
      </c>
      <c r="B1649" s="13"/>
      <c r="C1649" s="13"/>
      <c r="D1649" s="13"/>
      <c r="E1649" s="13"/>
      <c r="F1649" s="13"/>
      <c r="G1649" s="13"/>
      <c r="H1649" s="13"/>
      <c r="I1649" s="13"/>
      <c r="J1649" s="13">
        <v>1</v>
      </c>
      <c r="K1649" s="13">
        <v>2000</v>
      </c>
      <c r="L1649" s="13">
        <v>2055</v>
      </c>
      <c r="M1649" s="13">
        <v>29</v>
      </c>
      <c r="N1649" s="13">
        <v>1</v>
      </c>
      <c r="O1649" s="13">
        <v>2000</v>
      </c>
      <c r="P1649" s="13">
        <v>2055</v>
      </c>
      <c r="Q1649" s="13">
        <v>29</v>
      </c>
    </row>
    <row r="1650" spans="1:17" x14ac:dyDescent="0.35">
      <c r="A1650" s="12">
        <v>70.86</v>
      </c>
      <c r="B1650" s="13"/>
      <c r="C1650" s="13"/>
      <c r="D1650" s="13"/>
      <c r="E1650" s="13"/>
      <c r="F1650" s="13"/>
      <c r="G1650" s="13"/>
      <c r="H1650" s="13"/>
      <c r="I1650" s="13"/>
      <c r="J1650" s="13">
        <v>1</v>
      </c>
      <c r="K1650" s="13">
        <v>2000</v>
      </c>
      <c r="L1650" s="13">
        <v>2055</v>
      </c>
      <c r="M1650" s="13">
        <v>29</v>
      </c>
      <c r="N1650" s="13">
        <v>1</v>
      </c>
      <c r="O1650" s="13">
        <v>2000</v>
      </c>
      <c r="P1650" s="13">
        <v>2055</v>
      </c>
      <c r="Q1650" s="13">
        <v>29</v>
      </c>
    </row>
    <row r="1651" spans="1:17" x14ac:dyDescent="0.35">
      <c r="A1651" s="11" t="s">
        <v>3291</v>
      </c>
      <c r="B1651" s="13"/>
      <c r="C1651" s="13"/>
      <c r="D1651" s="13"/>
      <c r="E1651" s="13"/>
      <c r="F1651" s="13"/>
      <c r="G1651" s="13"/>
      <c r="H1651" s="13"/>
      <c r="I1651" s="13"/>
      <c r="J1651" s="13">
        <v>1</v>
      </c>
      <c r="K1651" s="13">
        <v>500</v>
      </c>
      <c r="L1651" s="13">
        <v>570</v>
      </c>
      <c r="M1651" s="13">
        <v>14</v>
      </c>
      <c r="N1651" s="13">
        <v>1</v>
      </c>
      <c r="O1651" s="13">
        <v>500</v>
      </c>
      <c r="P1651" s="13">
        <v>570</v>
      </c>
      <c r="Q1651" s="13">
        <v>14</v>
      </c>
    </row>
    <row r="1652" spans="1:17" x14ac:dyDescent="0.35">
      <c r="A1652" s="12">
        <v>40.71</v>
      </c>
      <c r="B1652" s="13"/>
      <c r="C1652" s="13"/>
      <c r="D1652" s="13"/>
      <c r="E1652" s="13"/>
      <c r="F1652" s="13"/>
      <c r="G1652" s="13"/>
      <c r="H1652" s="13"/>
      <c r="I1652" s="13"/>
      <c r="J1652" s="13">
        <v>1</v>
      </c>
      <c r="K1652" s="13">
        <v>500</v>
      </c>
      <c r="L1652" s="13">
        <v>570</v>
      </c>
      <c r="M1652" s="13">
        <v>14</v>
      </c>
      <c r="N1652" s="13">
        <v>1</v>
      </c>
      <c r="O1652" s="13">
        <v>500</v>
      </c>
      <c r="P1652" s="13">
        <v>570</v>
      </c>
      <c r="Q1652" s="13">
        <v>14</v>
      </c>
    </row>
    <row r="1653" spans="1:17" x14ac:dyDescent="0.35">
      <c r="A1653" s="11" t="s">
        <v>3432</v>
      </c>
      <c r="B1653" s="13"/>
      <c r="C1653" s="13"/>
      <c r="D1653" s="13"/>
      <c r="E1653" s="13"/>
      <c r="F1653" s="13"/>
      <c r="G1653" s="13"/>
      <c r="H1653" s="13"/>
      <c r="I1653" s="13"/>
      <c r="J1653" s="13">
        <v>1</v>
      </c>
      <c r="K1653" s="13">
        <v>9500</v>
      </c>
      <c r="L1653" s="13">
        <v>9525</v>
      </c>
      <c r="M1653" s="13">
        <v>71</v>
      </c>
      <c r="N1653" s="13">
        <v>1</v>
      </c>
      <c r="O1653" s="13">
        <v>9500</v>
      </c>
      <c r="P1653" s="13">
        <v>9525</v>
      </c>
      <c r="Q1653" s="13">
        <v>71</v>
      </c>
    </row>
    <row r="1654" spans="1:17" x14ac:dyDescent="0.35">
      <c r="A1654" s="12">
        <v>134.15</v>
      </c>
      <c r="B1654" s="13"/>
      <c r="C1654" s="13"/>
      <c r="D1654" s="13"/>
      <c r="E1654" s="13"/>
      <c r="F1654" s="13"/>
      <c r="G1654" s="13"/>
      <c r="H1654" s="13"/>
      <c r="I1654" s="13"/>
      <c r="J1654" s="13">
        <v>1</v>
      </c>
      <c r="K1654" s="13">
        <v>9500</v>
      </c>
      <c r="L1654" s="13">
        <v>9525</v>
      </c>
      <c r="M1654" s="13">
        <v>71</v>
      </c>
      <c r="N1654" s="13">
        <v>1</v>
      </c>
      <c r="O1654" s="13">
        <v>9500</v>
      </c>
      <c r="P1654" s="13">
        <v>9525</v>
      </c>
      <c r="Q1654" s="13">
        <v>71</v>
      </c>
    </row>
    <row r="1655" spans="1:17" x14ac:dyDescent="0.35">
      <c r="A1655" s="11" t="s">
        <v>3424</v>
      </c>
      <c r="B1655" s="13"/>
      <c r="C1655" s="13"/>
      <c r="D1655" s="13"/>
      <c r="E1655" s="13"/>
      <c r="F1655" s="13"/>
      <c r="G1655" s="13"/>
      <c r="H1655" s="13"/>
      <c r="I1655" s="13"/>
      <c r="J1655" s="13">
        <v>1</v>
      </c>
      <c r="K1655" s="13">
        <v>30000</v>
      </c>
      <c r="L1655" s="13">
        <v>30891.1</v>
      </c>
      <c r="M1655" s="13">
        <v>104</v>
      </c>
      <c r="N1655" s="13">
        <v>1</v>
      </c>
      <c r="O1655" s="13">
        <v>30000</v>
      </c>
      <c r="P1655" s="13">
        <v>30891.1</v>
      </c>
      <c r="Q1655" s="13">
        <v>104</v>
      </c>
    </row>
    <row r="1656" spans="1:17" x14ac:dyDescent="0.35">
      <c r="A1656" s="12">
        <v>297.02999999999997</v>
      </c>
      <c r="B1656" s="13"/>
      <c r="C1656" s="13"/>
      <c r="D1656" s="13"/>
      <c r="E1656" s="13"/>
      <c r="F1656" s="13"/>
      <c r="G1656" s="13"/>
      <c r="H1656" s="13"/>
      <c r="I1656" s="13"/>
      <c r="J1656" s="13">
        <v>1</v>
      </c>
      <c r="K1656" s="13">
        <v>30000</v>
      </c>
      <c r="L1656" s="13">
        <v>30891.1</v>
      </c>
      <c r="M1656" s="13">
        <v>104</v>
      </c>
      <c r="N1656" s="13">
        <v>1</v>
      </c>
      <c r="O1656" s="13">
        <v>30000</v>
      </c>
      <c r="P1656" s="13">
        <v>30891.1</v>
      </c>
      <c r="Q1656" s="13">
        <v>104</v>
      </c>
    </row>
    <row r="1657" spans="1:17" x14ac:dyDescent="0.35">
      <c r="A1657" s="11" t="s">
        <v>3996</v>
      </c>
      <c r="B1657" s="13">
        <v>1</v>
      </c>
      <c r="C1657" s="13">
        <v>8000</v>
      </c>
      <c r="D1657" s="13">
        <v>10</v>
      </c>
      <c r="E1657" s="13">
        <v>1</v>
      </c>
      <c r="F1657" s="13"/>
      <c r="G1657" s="13"/>
      <c r="H1657" s="13"/>
      <c r="I1657" s="13"/>
      <c r="J1657" s="13"/>
      <c r="K1657" s="13"/>
      <c r="L1657" s="13"/>
      <c r="M1657" s="13"/>
      <c r="N1657" s="13">
        <v>1</v>
      </c>
      <c r="O1657" s="13">
        <v>8000</v>
      </c>
      <c r="P1657" s="13">
        <v>10</v>
      </c>
      <c r="Q1657" s="13">
        <v>1</v>
      </c>
    </row>
    <row r="1658" spans="1:17" x14ac:dyDescent="0.35">
      <c r="A1658" s="12">
        <v>10</v>
      </c>
      <c r="B1658" s="13">
        <v>1</v>
      </c>
      <c r="C1658" s="13">
        <v>8000</v>
      </c>
      <c r="D1658" s="13">
        <v>10</v>
      </c>
      <c r="E1658" s="13">
        <v>1</v>
      </c>
      <c r="F1658" s="13"/>
      <c r="G1658" s="13"/>
      <c r="H1658" s="13"/>
      <c r="I1658" s="13"/>
      <c r="J1658" s="13"/>
      <c r="K1658" s="13"/>
      <c r="L1658" s="13"/>
      <c r="M1658" s="13"/>
      <c r="N1658" s="13">
        <v>1</v>
      </c>
      <c r="O1658" s="13">
        <v>8000</v>
      </c>
      <c r="P1658" s="13">
        <v>10</v>
      </c>
      <c r="Q1658" s="13">
        <v>1</v>
      </c>
    </row>
    <row r="1659" spans="1:17" x14ac:dyDescent="0.35">
      <c r="A1659" s="11" t="s">
        <v>2899</v>
      </c>
      <c r="B1659" s="13">
        <v>1</v>
      </c>
      <c r="C1659" s="13">
        <v>10000</v>
      </c>
      <c r="D1659" s="13">
        <v>0</v>
      </c>
      <c r="E1659" s="13">
        <v>0</v>
      </c>
      <c r="F1659" s="13"/>
      <c r="G1659" s="13"/>
      <c r="H1659" s="13"/>
      <c r="I1659" s="13"/>
      <c r="J1659" s="13"/>
      <c r="K1659" s="13"/>
      <c r="L1659" s="13"/>
      <c r="M1659" s="13"/>
      <c r="N1659" s="13">
        <v>1</v>
      </c>
      <c r="O1659" s="13">
        <v>10000</v>
      </c>
      <c r="P1659" s="13">
        <v>0</v>
      </c>
      <c r="Q1659" s="13">
        <v>0</v>
      </c>
    </row>
    <row r="1660" spans="1:17" x14ac:dyDescent="0.35">
      <c r="A1660" s="12" t="s">
        <v>8382</v>
      </c>
      <c r="B1660" s="13">
        <v>1</v>
      </c>
      <c r="C1660" s="13">
        <v>10000</v>
      </c>
      <c r="D1660" s="13">
        <v>0</v>
      </c>
      <c r="E1660" s="13">
        <v>0</v>
      </c>
      <c r="F1660" s="13"/>
      <c r="G1660" s="13"/>
      <c r="H1660" s="13"/>
      <c r="I1660" s="13"/>
      <c r="J1660" s="13"/>
      <c r="K1660" s="13"/>
      <c r="L1660" s="13"/>
      <c r="M1660" s="13"/>
      <c r="N1660" s="13">
        <v>1</v>
      </c>
      <c r="O1660" s="13">
        <v>10000</v>
      </c>
      <c r="P1660" s="13">
        <v>0</v>
      </c>
      <c r="Q1660" s="13">
        <v>0</v>
      </c>
    </row>
    <row r="1661" spans="1:17" x14ac:dyDescent="0.35">
      <c r="A1661" s="11" t="s">
        <v>3147</v>
      </c>
      <c r="B1661" s="13"/>
      <c r="C1661" s="13"/>
      <c r="D1661" s="13"/>
      <c r="E1661" s="13"/>
      <c r="F1661" s="13"/>
      <c r="G1661" s="13"/>
      <c r="H1661" s="13"/>
      <c r="I1661" s="13"/>
      <c r="J1661" s="13">
        <v>1</v>
      </c>
      <c r="K1661" s="13">
        <v>20000</v>
      </c>
      <c r="L1661" s="13">
        <v>23505</v>
      </c>
      <c r="M1661" s="13">
        <v>213</v>
      </c>
      <c r="N1661" s="13">
        <v>1</v>
      </c>
      <c r="O1661" s="13">
        <v>20000</v>
      </c>
      <c r="P1661" s="13">
        <v>23505</v>
      </c>
      <c r="Q1661" s="13">
        <v>213</v>
      </c>
    </row>
    <row r="1662" spans="1:17" x14ac:dyDescent="0.35">
      <c r="A1662" s="12">
        <v>110.35</v>
      </c>
      <c r="B1662" s="13"/>
      <c r="C1662" s="13"/>
      <c r="D1662" s="13"/>
      <c r="E1662" s="13"/>
      <c r="F1662" s="13"/>
      <c r="G1662" s="13"/>
      <c r="H1662" s="13"/>
      <c r="I1662" s="13"/>
      <c r="J1662" s="13">
        <v>1</v>
      </c>
      <c r="K1662" s="13">
        <v>20000</v>
      </c>
      <c r="L1662" s="13">
        <v>23505</v>
      </c>
      <c r="M1662" s="13">
        <v>213</v>
      </c>
      <c r="N1662" s="13">
        <v>1</v>
      </c>
      <c r="O1662" s="13">
        <v>20000</v>
      </c>
      <c r="P1662" s="13">
        <v>23505</v>
      </c>
      <c r="Q1662" s="13">
        <v>213</v>
      </c>
    </row>
    <row r="1663" spans="1:17" x14ac:dyDescent="0.35">
      <c r="A1663" s="11" t="s">
        <v>2802</v>
      </c>
      <c r="B1663" s="13"/>
      <c r="C1663" s="13"/>
      <c r="D1663" s="13"/>
      <c r="E1663" s="13"/>
      <c r="F1663" s="13"/>
      <c r="G1663" s="13"/>
      <c r="H1663" s="13"/>
      <c r="I1663" s="13"/>
      <c r="J1663" s="13">
        <v>1</v>
      </c>
      <c r="K1663" s="13">
        <v>3000</v>
      </c>
      <c r="L1663" s="13">
        <v>3055</v>
      </c>
      <c r="M1663" s="13">
        <v>90</v>
      </c>
      <c r="N1663" s="13">
        <v>1</v>
      </c>
      <c r="O1663" s="13">
        <v>3000</v>
      </c>
      <c r="P1663" s="13">
        <v>3055</v>
      </c>
      <c r="Q1663" s="13">
        <v>90</v>
      </c>
    </row>
    <row r="1664" spans="1:17" x14ac:dyDescent="0.35">
      <c r="A1664" s="12">
        <v>33.94</v>
      </c>
      <c r="B1664" s="13"/>
      <c r="C1664" s="13"/>
      <c r="D1664" s="13"/>
      <c r="E1664" s="13"/>
      <c r="F1664" s="13"/>
      <c r="G1664" s="13"/>
      <c r="H1664" s="13"/>
      <c r="I1664" s="13"/>
      <c r="J1664" s="13">
        <v>1</v>
      </c>
      <c r="K1664" s="13">
        <v>3000</v>
      </c>
      <c r="L1664" s="13">
        <v>3055</v>
      </c>
      <c r="M1664" s="13">
        <v>90</v>
      </c>
      <c r="N1664" s="13">
        <v>1</v>
      </c>
      <c r="O1664" s="13">
        <v>3000</v>
      </c>
      <c r="P1664" s="13">
        <v>3055</v>
      </c>
      <c r="Q1664" s="13">
        <v>90</v>
      </c>
    </row>
    <row r="1665" spans="1:17" x14ac:dyDescent="0.35">
      <c r="A1665" s="11" t="s">
        <v>3482</v>
      </c>
      <c r="B1665" s="13"/>
      <c r="C1665" s="13"/>
      <c r="D1665" s="13"/>
      <c r="E1665" s="13"/>
      <c r="F1665" s="13"/>
      <c r="G1665" s="13"/>
      <c r="H1665" s="13"/>
      <c r="I1665" s="13"/>
      <c r="J1665" s="13">
        <v>1</v>
      </c>
      <c r="K1665" s="13">
        <v>3350</v>
      </c>
      <c r="L1665" s="13">
        <v>5358</v>
      </c>
      <c r="M1665" s="13">
        <v>133</v>
      </c>
      <c r="N1665" s="13">
        <v>1</v>
      </c>
      <c r="O1665" s="13">
        <v>3350</v>
      </c>
      <c r="P1665" s="13">
        <v>5358</v>
      </c>
      <c r="Q1665" s="13">
        <v>133</v>
      </c>
    </row>
    <row r="1666" spans="1:17" x14ac:dyDescent="0.35">
      <c r="A1666" s="12">
        <v>40.29</v>
      </c>
      <c r="B1666" s="13"/>
      <c r="C1666" s="13"/>
      <c r="D1666" s="13"/>
      <c r="E1666" s="13"/>
      <c r="F1666" s="13"/>
      <c r="G1666" s="13"/>
      <c r="H1666" s="13"/>
      <c r="I1666" s="13"/>
      <c r="J1666" s="13">
        <v>1</v>
      </c>
      <c r="K1666" s="13">
        <v>3350</v>
      </c>
      <c r="L1666" s="13">
        <v>5358</v>
      </c>
      <c r="M1666" s="13">
        <v>133</v>
      </c>
      <c r="N1666" s="13">
        <v>1</v>
      </c>
      <c r="O1666" s="13">
        <v>3350</v>
      </c>
      <c r="P1666" s="13">
        <v>5358</v>
      </c>
      <c r="Q1666" s="13">
        <v>133</v>
      </c>
    </row>
    <row r="1667" spans="1:17" x14ac:dyDescent="0.35">
      <c r="A1667" s="11" t="s">
        <v>3567</v>
      </c>
      <c r="B1667" s="13"/>
      <c r="C1667" s="13"/>
      <c r="D1667" s="13"/>
      <c r="E1667" s="13"/>
      <c r="F1667" s="13"/>
      <c r="G1667" s="13"/>
      <c r="H1667" s="13"/>
      <c r="I1667" s="13"/>
      <c r="J1667" s="13">
        <v>1</v>
      </c>
      <c r="K1667" s="13">
        <v>1000</v>
      </c>
      <c r="L1667" s="13">
        <v>1110</v>
      </c>
      <c r="M1667" s="13">
        <v>19</v>
      </c>
      <c r="N1667" s="13">
        <v>1</v>
      </c>
      <c r="O1667" s="13">
        <v>1000</v>
      </c>
      <c r="P1667" s="13">
        <v>1110</v>
      </c>
      <c r="Q1667" s="13">
        <v>19</v>
      </c>
    </row>
    <row r="1668" spans="1:17" x14ac:dyDescent="0.35">
      <c r="A1668" s="12">
        <v>58.42</v>
      </c>
      <c r="B1668" s="13"/>
      <c r="C1668" s="13"/>
      <c r="D1668" s="13"/>
      <c r="E1668" s="13"/>
      <c r="F1668" s="13"/>
      <c r="G1668" s="13"/>
      <c r="H1668" s="13"/>
      <c r="I1668" s="13"/>
      <c r="J1668" s="13">
        <v>1</v>
      </c>
      <c r="K1668" s="13">
        <v>1000</v>
      </c>
      <c r="L1668" s="13">
        <v>1110</v>
      </c>
      <c r="M1668" s="13">
        <v>19</v>
      </c>
      <c r="N1668" s="13">
        <v>1</v>
      </c>
      <c r="O1668" s="13">
        <v>1000</v>
      </c>
      <c r="P1668" s="13">
        <v>1110</v>
      </c>
      <c r="Q1668" s="13">
        <v>19</v>
      </c>
    </row>
    <row r="1669" spans="1:17" x14ac:dyDescent="0.35">
      <c r="A1669" s="11" t="s">
        <v>3286</v>
      </c>
      <c r="B1669" s="13"/>
      <c r="C1669" s="13"/>
      <c r="D1669" s="13"/>
      <c r="E1669" s="13"/>
      <c r="F1669" s="13"/>
      <c r="G1669" s="13"/>
      <c r="H1669" s="13"/>
      <c r="I1669" s="13"/>
      <c r="J1669" s="13">
        <v>1</v>
      </c>
      <c r="K1669" s="13">
        <v>15000</v>
      </c>
      <c r="L1669" s="13">
        <v>15265</v>
      </c>
      <c r="M1669" s="13">
        <v>122</v>
      </c>
      <c r="N1669" s="13">
        <v>1</v>
      </c>
      <c r="O1669" s="13">
        <v>15000</v>
      </c>
      <c r="P1669" s="13">
        <v>15265</v>
      </c>
      <c r="Q1669" s="13">
        <v>122</v>
      </c>
    </row>
    <row r="1670" spans="1:17" x14ac:dyDescent="0.35">
      <c r="A1670" s="12">
        <v>125.12</v>
      </c>
      <c r="B1670" s="13"/>
      <c r="C1670" s="13"/>
      <c r="D1670" s="13"/>
      <c r="E1670" s="13"/>
      <c r="F1670" s="13"/>
      <c r="G1670" s="13"/>
      <c r="H1670" s="13"/>
      <c r="I1670" s="13"/>
      <c r="J1670" s="13">
        <v>1</v>
      </c>
      <c r="K1670" s="13">
        <v>15000</v>
      </c>
      <c r="L1670" s="13">
        <v>15265</v>
      </c>
      <c r="M1670" s="13">
        <v>122</v>
      </c>
      <c r="N1670" s="13">
        <v>1</v>
      </c>
      <c r="O1670" s="13">
        <v>15000</v>
      </c>
      <c r="P1670" s="13">
        <v>15265</v>
      </c>
      <c r="Q1670" s="13">
        <v>122</v>
      </c>
    </row>
    <row r="1671" spans="1:17" x14ac:dyDescent="0.35">
      <c r="A1671" s="11" t="s">
        <v>3171</v>
      </c>
      <c r="B1671" s="13"/>
      <c r="C1671" s="13"/>
      <c r="D1671" s="13"/>
      <c r="E1671" s="13"/>
      <c r="F1671" s="13"/>
      <c r="G1671" s="13"/>
      <c r="H1671" s="13"/>
      <c r="I1671" s="13"/>
      <c r="J1671" s="13">
        <v>1</v>
      </c>
      <c r="K1671" s="13">
        <v>7000</v>
      </c>
      <c r="L1671" s="13">
        <v>7617</v>
      </c>
      <c r="M1671" s="13">
        <v>117</v>
      </c>
      <c r="N1671" s="13">
        <v>1</v>
      </c>
      <c r="O1671" s="13">
        <v>7000</v>
      </c>
      <c r="P1671" s="13">
        <v>7617</v>
      </c>
      <c r="Q1671" s="13">
        <v>117</v>
      </c>
    </row>
    <row r="1672" spans="1:17" x14ac:dyDescent="0.35">
      <c r="A1672" s="12">
        <v>65.099999999999994</v>
      </c>
      <c r="B1672" s="13"/>
      <c r="C1672" s="13"/>
      <c r="D1672" s="13"/>
      <c r="E1672" s="13"/>
      <c r="F1672" s="13"/>
      <c r="G1672" s="13"/>
      <c r="H1672" s="13"/>
      <c r="I1672" s="13"/>
      <c r="J1672" s="13">
        <v>1</v>
      </c>
      <c r="K1672" s="13">
        <v>7000</v>
      </c>
      <c r="L1672" s="13">
        <v>7617</v>
      </c>
      <c r="M1672" s="13">
        <v>117</v>
      </c>
      <c r="N1672" s="13">
        <v>1</v>
      </c>
      <c r="O1672" s="13">
        <v>7000</v>
      </c>
      <c r="P1672" s="13">
        <v>7617</v>
      </c>
      <c r="Q1672" s="13">
        <v>117</v>
      </c>
    </row>
    <row r="1673" spans="1:17" x14ac:dyDescent="0.35">
      <c r="A1673" s="11" t="s">
        <v>2978</v>
      </c>
      <c r="B1673" s="13"/>
      <c r="C1673" s="13"/>
      <c r="D1673" s="13"/>
      <c r="E1673" s="13"/>
      <c r="F1673" s="13"/>
      <c r="G1673" s="13"/>
      <c r="H1673" s="13"/>
      <c r="I1673" s="13"/>
      <c r="J1673" s="13">
        <v>1</v>
      </c>
      <c r="K1673" s="13">
        <v>750</v>
      </c>
      <c r="L1673" s="13">
        <v>971</v>
      </c>
      <c r="M1673" s="13">
        <v>16</v>
      </c>
      <c r="N1673" s="13">
        <v>1</v>
      </c>
      <c r="O1673" s="13">
        <v>750</v>
      </c>
      <c r="P1673" s="13">
        <v>971</v>
      </c>
      <c r="Q1673" s="13">
        <v>16</v>
      </c>
    </row>
    <row r="1674" spans="1:17" x14ac:dyDescent="0.35">
      <c r="A1674" s="12">
        <v>60.69</v>
      </c>
      <c r="B1674" s="13"/>
      <c r="C1674" s="13"/>
      <c r="D1674" s="13"/>
      <c r="E1674" s="13"/>
      <c r="F1674" s="13"/>
      <c r="G1674" s="13"/>
      <c r="H1674" s="13"/>
      <c r="I1674" s="13"/>
      <c r="J1674" s="13">
        <v>1</v>
      </c>
      <c r="K1674" s="13">
        <v>750</v>
      </c>
      <c r="L1674" s="13">
        <v>971</v>
      </c>
      <c r="M1674" s="13">
        <v>16</v>
      </c>
      <c r="N1674" s="13">
        <v>1</v>
      </c>
      <c r="O1674" s="13">
        <v>750</v>
      </c>
      <c r="P1674" s="13">
        <v>971</v>
      </c>
      <c r="Q1674" s="13">
        <v>16</v>
      </c>
    </row>
    <row r="1675" spans="1:17" x14ac:dyDescent="0.35">
      <c r="A1675" s="11" t="s">
        <v>3609</v>
      </c>
      <c r="B1675" s="13"/>
      <c r="C1675" s="13"/>
      <c r="D1675" s="13"/>
      <c r="E1675" s="13"/>
      <c r="F1675" s="13"/>
      <c r="G1675" s="13"/>
      <c r="H1675" s="13"/>
      <c r="I1675" s="13"/>
      <c r="J1675" s="13">
        <v>1</v>
      </c>
      <c r="K1675" s="13">
        <v>1000</v>
      </c>
      <c r="L1675" s="13">
        <v>1623</v>
      </c>
      <c r="M1675" s="13">
        <v>31</v>
      </c>
      <c r="N1675" s="13">
        <v>1</v>
      </c>
      <c r="O1675" s="13">
        <v>1000</v>
      </c>
      <c r="P1675" s="13">
        <v>1623</v>
      </c>
      <c r="Q1675" s="13">
        <v>31</v>
      </c>
    </row>
    <row r="1676" spans="1:17" x14ac:dyDescent="0.35">
      <c r="A1676" s="12">
        <v>52.35</v>
      </c>
      <c r="B1676" s="13"/>
      <c r="C1676" s="13"/>
      <c r="D1676" s="13"/>
      <c r="E1676" s="13"/>
      <c r="F1676" s="13"/>
      <c r="G1676" s="13"/>
      <c r="H1676" s="13"/>
      <c r="I1676" s="13"/>
      <c r="J1676" s="13">
        <v>1</v>
      </c>
      <c r="K1676" s="13">
        <v>1000</v>
      </c>
      <c r="L1676" s="13">
        <v>1623</v>
      </c>
      <c r="M1676" s="13">
        <v>31</v>
      </c>
      <c r="N1676" s="13">
        <v>1</v>
      </c>
      <c r="O1676" s="13">
        <v>1000</v>
      </c>
      <c r="P1676" s="13">
        <v>1623</v>
      </c>
      <c r="Q1676" s="13">
        <v>31</v>
      </c>
    </row>
    <row r="1677" spans="1:17" x14ac:dyDescent="0.35">
      <c r="A1677" s="11" t="s">
        <v>3594</v>
      </c>
      <c r="B1677" s="13"/>
      <c r="C1677" s="13"/>
      <c r="D1677" s="13"/>
      <c r="E1677" s="13"/>
      <c r="F1677" s="13"/>
      <c r="G1677" s="13"/>
      <c r="H1677" s="13"/>
      <c r="I1677" s="13"/>
      <c r="J1677" s="13">
        <v>1</v>
      </c>
      <c r="K1677" s="13">
        <v>2600</v>
      </c>
      <c r="L1677" s="13">
        <v>3081</v>
      </c>
      <c r="M1677" s="13">
        <v>62</v>
      </c>
      <c r="N1677" s="13">
        <v>1</v>
      </c>
      <c r="O1677" s="13">
        <v>2600</v>
      </c>
      <c r="P1677" s="13">
        <v>3081</v>
      </c>
      <c r="Q1677" s="13">
        <v>62</v>
      </c>
    </row>
    <row r="1678" spans="1:17" x14ac:dyDescent="0.35">
      <c r="A1678" s="12">
        <v>49.69</v>
      </c>
      <c r="B1678" s="13"/>
      <c r="C1678" s="13"/>
      <c r="D1678" s="13"/>
      <c r="E1678" s="13"/>
      <c r="F1678" s="13"/>
      <c r="G1678" s="13"/>
      <c r="H1678" s="13"/>
      <c r="I1678" s="13"/>
      <c r="J1678" s="13">
        <v>1</v>
      </c>
      <c r="K1678" s="13">
        <v>2600</v>
      </c>
      <c r="L1678" s="13">
        <v>3081</v>
      </c>
      <c r="M1678" s="13">
        <v>62</v>
      </c>
      <c r="N1678" s="13">
        <v>1</v>
      </c>
      <c r="O1678" s="13">
        <v>2600</v>
      </c>
      <c r="P1678" s="13">
        <v>3081</v>
      </c>
      <c r="Q1678" s="13">
        <v>62</v>
      </c>
    </row>
    <row r="1679" spans="1:17" x14ac:dyDescent="0.35">
      <c r="A1679" s="11" t="s">
        <v>4070</v>
      </c>
      <c r="B1679" s="13">
        <v>1</v>
      </c>
      <c r="C1679" s="13">
        <v>2750</v>
      </c>
      <c r="D1679" s="13">
        <v>735</v>
      </c>
      <c r="E1679" s="13">
        <v>21</v>
      </c>
      <c r="F1679" s="13"/>
      <c r="G1679" s="13"/>
      <c r="H1679" s="13"/>
      <c r="I1679" s="13"/>
      <c r="J1679" s="13"/>
      <c r="K1679" s="13"/>
      <c r="L1679" s="13"/>
      <c r="M1679" s="13"/>
      <c r="N1679" s="13">
        <v>1</v>
      </c>
      <c r="O1679" s="13">
        <v>2750</v>
      </c>
      <c r="P1679" s="13">
        <v>735</v>
      </c>
      <c r="Q1679" s="13">
        <v>21</v>
      </c>
    </row>
    <row r="1680" spans="1:17" x14ac:dyDescent="0.35">
      <c r="A1680" s="12">
        <v>35</v>
      </c>
      <c r="B1680" s="13">
        <v>1</v>
      </c>
      <c r="C1680" s="13">
        <v>2750</v>
      </c>
      <c r="D1680" s="13">
        <v>735</v>
      </c>
      <c r="E1680" s="13">
        <v>21</v>
      </c>
      <c r="F1680" s="13"/>
      <c r="G1680" s="13"/>
      <c r="H1680" s="13"/>
      <c r="I1680" s="13"/>
      <c r="J1680" s="13"/>
      <c r="K1680" s="13"/>
      <c r="L1680" s="13"/>
      <c r="M1680" s="13"/>
      <c r="N1680" s="13">
        <v>1</v>
      </c>
      <c r="O1680" s="13">
        <v>2750</v>
      </c>
      <c r="P1680" s="13">
        <v>735</v>
      </c>
      <c r="Q1680" s="13">
        <v>21</v>
      </c>
    </row>
    <row r="1681" spans="1:17" x14ac:dyDescent="0.35">
      <c r="A1681" s="11" t="s">
        <v>3374</v>
      </c>
      <c r="B1681" s="13"/>
      <c r="C1681" s="13"/>
      <c r="D1681" s="13"/>
      <c r="E1681" s="13"/>
      <c r="F1681" s="13"/>
      <c r="G1681" s="13"/>
      <c r="H1681" s="13"/>
      <c r="I1681" s="13"/>
      <c r="J1681" s="13">
        <v>1</v>
      </c>
      <c r="K1681" s="13">
        <v>3000</v>
      </c>
      <c r="L1681" s="13">
        <v>3000</v>
      </c>
      <c r="M1681" s="13">
        <v>17</v>
      </c>
      <c r="N1681" s="13">
        <v>1</v>
      </c>
      <c r="O1681" s="13">
        <v>3000</v>
      </c>
      <c r="P1681" s="13">
        <v>3000</v>
      </c>
      <c r="Q1681" s="13">
        <v>17</v>
      </c>
    </row>
    <row r="1682" spans="1:17" x14ac:dyDescent="0.35">
      <c r="A1682" s="12">
        <v>176.47</v>
      </c>
      <c r="B1682" s="13"/>
      <c r="C1682" s="13"/>
      <c r="D1682" s="13"/>
      <c r="E1682" s="13"/>
      <c r="F1682" s="13"/>
      <c r="G1682" s="13"/>
      <c r="H1682" s="13"/>
      <c r="I1682" s="13"/>
      <c r="J1682" s="13">
        <v>1</v>
      </c>
      <c r="K1682" s="13">
        <v>3000</v>
      </c>
      <c r="L1682" s="13">
        <v>3000</v>
      </c>
      <c r="M1682" s="13">
        <v>17</v>
      </c>
      <c r="N1682" s="13">
        <v>1</v>
      </c>
      <c r="O1682" s="13">
        <v>3000</v>
      </c>
      <c r="P1682" s="13">
        <v>3000</v>
      </c>
      <c r="Q1682" s="13">
        <v>17</v>
      </c>
    </row>
    <row r="1683" spans="1:17" x14ac:dyDescent="0.35">
      <c r="A1683" s="11" t="s">
        <v>3741</v>
      </c>
      <c r="B1683" s="13">
        <v>1</v>
      </c>
      <c r="C1683" s="13">
        <v>1200</v>
      </c>
      <c r="D1683" s="13">
        <v>0</v>
      </c>
      <c r="E1683" s="13">
        <v>0</v>
      </c>
      <c r="F1683" s="13"/>
      <c r="G1683" s="13"/>
      <c r="H1683" s="13"/>
      <c r="I1683" s="13"/>
      <c r="J1683" s="13"/>
      <c r="K1683" s="13"/>
      <c r="L1683" s="13"/>
      <c r="M1683" s="13"/>
      <c r="N1683" s="13">
        <v>1</v>
      </c>
      <c r="O1683" s="13">
        <v>1200</v>
      </c>
      <c r="P1683" s="13">
        <v>0</v>
      </c>
      <c r="Q1683" s="13">
        <v>0</v>
      </c>
    </row>
    <row r="1684" spans="1:17" x14ac:dyDescent="0.35">
      <c r="A1684" s="12" t="s">
        <v>8382</v>
      </c>
      <c r="B1684" s="13">
        <v>1</v>
      </c>
      <c r="C1684" s="13">
        <v>1200</v>
      </c>
      <c r="D1684" s="13">
        <v>0</v>
      </c>
      <c r="E1684" s="13">
        <v>0</v>
      </c>
      <c r="F1684" s="13"/>
      <c r="G1684" s="13"/>
      <c r="H1684" s="13"/>
      <c r="I1684" s="13"/>
      <c r="J1684" s="13"/>
      <c r="K1684" s="13"/>
      <c r="L1684" s="13"/>
      <c r="M1684" s="13"/>
      <c r="N1684" s="13">
        <v>1</v>
      </c>
      <c r="O1684" s="13">
        <v>1200</v>
      </c>
      <c r="P1684" s="13">
        <v>0</v>
      </c>
      <c r="Q1684" s="13">
        <v>0</v>
      </c>
    </row>
    <row r="1685" spans="1:17" x14ac:dyDescent="0.35">
      <c r="A1685" s="11" t="s">
        <v>3343</v>
      </c>
      <c r="B1685" s="13"/>
      <c r="C1685" s="13"/>
      <c r="D1685" s="13"/>
      <c r="E1685" s="13"/>
      <c r="F1685" s="13"/>
      <c r="G1685" s="13"/>
      <c r="H1685" s="13"/>
      <c r="I1685" s="13"/>
      <c r="J1685" s="13">
        <v>1</v>
      </c>
      <c r="K1685" s="13">
        <v>700</v>
      </c>
      <c r="L1685" s="13">
        <v>1200</v>
      </c>
      <c r="M1685" s="13">
        <v>23</v>
      </c>
      <c r="N1685" s="13">
        <v>1</v>
      </c>
      <c r="O1685" s="13">
        <v>700</v>
      </c>
      <c r="P1685" s="13">
        <v>1200</v>
      </c>
      <c r="Q1685" s="13">
        <v>23</v>
      </c>
    </row>
    <row r="1686" spans="1:17" x14ac:dyDescent="0.35">
      <c r="A1686" s="12">
        <v>52.17</v>
      </c>
      <c r="B1686" s="13"/>
      <c r="C1686" s="13"/>
      <c r="D1686" s="13"/>
      <c r="E1686" s="13"/>
      <c r="F1686" s="13"/>
      <c r="G1686" s="13"/>
      <c r="H1686" s="13"/>
      <c r="I1686" s="13"/>
      <c r="J1686" s="13">
        <v>1</v>
      </c>
      <c r="K1686" s="13">
        <v>700</v>
      </c>
      <c r="L1686" s="13">
        <v>1200</v>
      </c>
      <c r="M1686" s="13">
        <v>23</v>
      </c>
      <c r="N1686" s="13">
        <v>1</v>
      </c>
      <c r="O1686" s="13">
        <v>700</v>
      </c>
      <c r="P1686" s="13">
        <v>1200</v>
      </c>
      <c r="Q1686" s="13">
        <v>23</v>
      </c>
    </row>
    <row r="1687" spans="1:17" x14ac:dyDescent="0.35">
      <c r="A1687" s="11" t="s">
        <v>3499</v>
      </c>
      <c r="B1687" s="13"/>
      <c r="C1687" s="13"/>
      <c r="D1687" s="13"/>
      <c r="E1687" s="13"/>
      <c r="F1687" s="13"/>
      <c r="G1687" s="13"/>
      <c r="H1687" s="13"/>
      <c r="I1687" s="13"/>
      <c r="J1687" s="13">
        <v>1</v>
      </c>
      <c r="K1687" s="13">
        <v>1000</v>
      </c>
      <c r="L1687" s="13">
        <v>1063</v>
      </c>
      <c r="M1687" s="13">
        <v>42</v>
      </c>
      <c r="N1687" s="13">
        <v>1</v>
      </c>
      <c r="O1687" s="13">
        <v>1000</v>
      </c>
      <c r="P1687" s="13">
        <v>1063</v>
      </c>
      <c r="Q1687" s="13">
        <v>42</v>
      </c>
    </row>
    <row r="1688" spans="1:17" x14ac:dyDescent="0.35">
      <c r="A1688" s="12">
        <v>25.31</v>
      </c>
      <c r="B1688" s="13"/>
      <c r="C1688" s="13"/>
      <c r="D1688" s="13"/>
      <c r="E1688" s="13"/>
      <c r="F1688" s="13"/>
      <c r="G1688" s="13"/>
      <c r="H1688" s="13"/>
      <c r="I1688" s="13"/>
      <c r="J1688" s="13">
        <v>1</v>
      </c>
      <c r="K1688" s="13">
        <v>1000</v>
      </c>
      <c r="L1688" s="13">
        <v>1063</v>
      </c>
      <c r="M1688" s="13">
        <v>42</v>
      </c>
      <c r="N1688" s="13">
        <v>1</v>
      </c>
      <c r="O1688" s="13">
        <v>1000</v>
      </c>
      <c r="P1688" s="13">
        <v>1063</v>
      </c>
      <c r="Q1688" s="13">
        <v>42</v>
      </c>
    </row>
    <row r="1689" spans="1:17" x14ac:dyDescent="0.35">
      <c r="A1689" s="11" t="s">
        <v>3589</v>
      </c>
      <c r="B1689" s="13"/>
      <c r="C1689" s="13"/>
      <c r="D1689" s="13"/>
      <c r="E1689" s="13"/>
      <c r="F1689" s="13"/>
      <c r="G1689" s="13"/>
      <c r="H1689" s="13"/>
      <c r="I1689" s="13"/>
      <c r="J1689" s="13">
        <v>1</v>
      </c>
      <c r="K1689" s="13">
        <v>5000</v>
      </c>
      <c r="L1689" s="13">
        <v>5003</v>
      </c>
      <c r="M1689" s="13">
        <v>73</v>
      </c>
      <c r="N1689" s="13">
        <v>1</v>
      </c>
      <c r="O1689" s="13">
        <v>5000</v>
      </c>
      <c r="P1689" s="13">
        <v>5003</v>
      </c>
      <c r="Q1689" s="13">
        <v>73</v>
      </c>
    </row>
    <row r="1690" spans="1:17" x14ac:dyDescent="0.35">
      <c r="A1690" s="12">
        <v>68.53</v>
      </c>
      <c r="B1690" s="13"/>
      <c r="C1690" s="13"/>
      <c r="D1690" s="13"/>
      <c r="E1690" s="13"/>
      <c r="F1690" s="13"/>
      <c r="G1690" s="13"/>
      <c r="H1690" s="13"/>
      <c r="I1690" s="13"/>
      <c r="J1690" s="13">
        <v>1</v>
      </c>
      <c r="K1690" s="13">
        <v>5000</v>
      </c>
      <c r="L1690" s="13">
        <v>5003</v>
      </c>
      <c r="M1690" s="13">
        <v>73</v>
      </c>
      <c r="N1690" s="13">
        <v>1</v>
      </c>
      <c r="O1690" s="13">
        <v>5000</v>
      </c>
      <c r="P1690" s="13">
        <v>5003</v>
      </c>
      <c r="Q1690" s="13">
        <v>73</v>
      </c>
    </row>
    <row r="1691" spans="1:17" x14ac:dyDescent="0.35">
      <c r="A1691" s="11" t="s">
        <v>2793</v>
      </c>
      <c r="B1691" s="13"/>
      <c r="C1691" s="13"/>
      <c r="D1691" s="13"/>
      <c r="E1691" s="13"/>
      <c r="F1691" s="13"/>
      <c r="G1691" s="13"/>
      <c r="H1691" s="13"/>
      <c r="I1691" s="13"/>
      <c r="J1691" s="13">
        <v>1</v>
      </c>
      <c r="K1691" s="13">
        <v>10000</v>
      </c>
      <c r="L1691" s="13">
        <v>11056.75</v>
      </c>
      <c r="M1691" s="13">
        <v>73</v>
      </c>
      <c r="N1691" s="13">
        <v>1</v>
      </c>
      <c r="O1691" s="13">
        <v>10000</v>
      </c>
      <c r="P1691" s="13">
        <v>11056.75</v>
      </c>
      <c r="Q1691" s="13">
        <v>73</v>
      </c>
    </row>
    <row r="1692" spans="1:17" x14ac:dyDescent="0.35">
      <c r="A1692" s="12">
        <v>151.46</v>
      </c>
      <c r="B1692" s="13"/>
      <c r="C1692" s="13"/>
      <c r="D1692" s="13"/>
      <c r="E1692" s="13"/>
      <c r="F1692" s="13"/>
      <c r="G1692" s="13"/>
      <c r="H1692" s="13"/>
      <c r="I1692" s="13"/>
      <c r="J1692" s="13">
        <v>1</v>
      </c>
      <c r="K1692" s="13">
        <v>10000</v>
      </c>
      <c r="L1692" s="13">
        <v>11056.75</v>
      </c>
      <c r="M1692" s="13">
        <v>73</v>
      </c>
      <c r="N1692" s="13">
        <v>1</v>
      </c>
      <c r="O1692" s="13">
        <v>10000</v>
      </c>
      <c r="P1692" s="13">
        <v>11056.75</v>
      </c>
      <c r="Q1692" s="13">
        <v>73</v>
      </c>
    </row>
    <row r="1693" spans="1:17" x14ac:dyDescent="0.35">
      <c r="A1693" s="11" t="s">
        <v>3246</v>
      </c>
      <c r="B1693" s="13"/>
      <c r="C1693" s="13"/>
      <c r="D1693" s="13"/>
      <c r="E1693" s="13"/>
      <c r="F1693" s="13"/>
      <c r="G1693" s="13"/>
      <c r="H1693" s="13"/>
      <c r="I1693" s="13"/>
      <c r="J1693" s="13">
        <v>1</v>
      </c>
      <c r="K1693" s="13">
        <v>10000</v>
      </c>
      <c r="L1693" s="13">
        <v>11122</v>
      </c>
      <c r="M1693" s="13">
        <v>193</v>
      </c>
      <c r="N1693" s="13">
        <v>1</v>
      </c>
      <c r="O1693" s="13">
        <v>10000</v>
      </c>
      <c r="P1693" s="13">
        <v>11122</v>
      </c>
      <c r="Q1693" s="13">
        <v>193</v>
      </c>
    </row>
    <row r="1694" spans="1:17" x14ac:dyDescent="0.35">
      <c r="A1694" s="12">
        <v>57.63</v>
      </c>
      <c r="B1694" s="13"/>
      <c r="C1694" s="13"/>
      <c r="D1694" s="13"/>
      <c r="E1694" s="13"/>
      <c r="F1694" s="13"/>
      <c r="G1694" s="13"/>
      <c r="H1694" s="13"/>
      <c r="I1694" s="13"/>
      <c r="J1694" s="13">
        <v>1</v>
      </c>
      <c r="K1694" s="13">
        <v>10000</v>
      </c>
      <c r="L1694" s="13">
        <v>11122</v>
      </c>
      <c r="M1694" s="13">
        <v>193</v>
      </c>
      <c r="N1694" s="13">
        <v>1</v>
      </c>
      <c r="O1694" s="13">
        <v>10000</v>
      </c>
      <c r="P1694" s="13">
        <v>11122</v>
      </c>
      <c r="Q1694" s="13">
        <v>193</v>
      </c>
    </row>
    <row r="1695" spans="1:17" x14ac:dyDescent="0.35">
      <c r="A1695" s="11" t="s">
        <v>3947</v>
      </c>
      <c r="B1695" s="13">
        <v>1</v>
      </c>
      <c r="C1695" s="13">
        <v>4000</v>
      </c>
      <c r="D1695" s="13">
        <v>25</v>
      </c>
      <c r="E1695" s="13">
        <v>1</v>
      </c>
      <c r="F1695" s="13"/>
      <c r="G1695" s="13"/>
      <c r="H1695" s="13"/>
      <c r="I1695" s="13"/>
      <c r="J1695" s="13"/>
      <c r="K1695" s="13"/>
      <c r="L1695" s="13"/>
      <c r="M1695" s="13"/>
      <c r="N1695" s="13">
        <v>1</v>
      </c>
      <c r="O1695" s="13">
        <v>4000</v>
      </c>
      <c r="P1695" s="13">
        <v>25</v>
      </c>
      <c r="Q1695" s="13">
        <v>1</v>
      </c>
    </row>
    <row r="1696" spans="1:17" x14ac:dyDescent="0.35">
      <c r="A1696" s="12">
        <v>25</v>
      </c>
      <c r="B1696" s="13">
        <v>1</v>
      </c>
      <c r="C1696" s="13">
        <v>4000</v>
      </c>
      <c r="D1696" s="13">
        <v>25</v>
      </c>
      <c r="E1696" s="13">
        <v>1</v>
      </c>
      <c r="F1696" s="13"/>
      <c r="G1696" s="13"/>
      <c r="H1696" s="13"/>
      <c r="I1696" s="13"/>
      <c r="J1696" s="13"/>
      <c r="K1696" s="13"/>
      <c r="L1696" s="13"/>
      <c r="M1696" s="13"/>
      <c r="N1696" s="13">
        <v>1</v>
      </c>
      <c r="O1696" s="13">
        <v>4000</v>
      </c>
      <c r="P1696" s="13">
        <v>25</v>
      </c>
      <c r="Q1696" s="13">
        <v>1</v>
      </c>
    </row>
    <row r="1697" spans="1:17" x14ac:dyDescent="0.35">
      <c r="A1697" s="11" t="s">
        <v>3910</v>
      </c>
      <c r="B1697" s="13">
        <v>1</v>
      </c>
      <c r="C1697" s="13">
        <v>10000</v>
      </c>
      <c r="D1697" s="13">
        <v>1000</v>
      </c>
      <c r="E1697" s="13">
        <v>7</v>
      </c>
      <c r="F1697" s="13"/>
      <c r="G1697" s="13"/>
      <c r="H1697" s="13"/>
      <c r="I1697" s="13"/>
      <c r="J1697" s="13"/>
      <c r="K1697" s="13"/>
      <c r="L1697" s="13"/>
      <c r="M1697" s="13"/>
      <c r="N1697" s="13">
        <v>1</v>
      </c>
      <c r="O1697" s="13">
        <v>10000</v>
      </c>
      <c r="P1697" s="13">
        <v>1000</v>
      </c>
      <c r="Q1697" s="13">
        <v>7</v>
      </c>
    </row>
    <row r="1698" spans="1:17" x14ac:dyDescent="0.35">
      <c r="A1698" s="12">
        <v>142.86000000000001</v>
      </c>
      <c r="B1698" s="13">
        <v>1</v>
      </c>
      <c r="C1698" s="13">
        <v>10000</v>
      </c>
      <c r="D1698" s="13">
        <v>1000</v>
      </c>
      <c r="E1698" s="13">
        <v>7</v>
      </c>
      <c r="F1698" s="13"/>
      <c r="G1698" s="13"/>
      <c r="H1698" s="13"/>
      <c r="I1698" s="13"/>
      <c r="J1698" s="13"/>
      <c r="K1698" s="13"/>
      <c r="L1698" s="13"/>
      <c r="M1698" s="13"/>
      <c r="N1698" s="13">
        <v>1</v>
      </c>
      <c r="O1698" s="13">
        <v>10000</v>
      </c>
      <c r="P1698" s="13">
        <v>1000</v>
      </c>
      <c r="Q1698" s="13">
        <v>7</v>
      </c>
    </row>
    <row r="1699" spans="1:17" x14ac:dyDescent="0.35">
      <c r="A1699" s="11" t="s">
        <v>4089</v>
      </c>
      <c r="B1699" s="13">
        <v>1</v>
      </c>
      <c r="C1699" s="13">
        <v>2500</v>
      </c>
      <c r="D1699" s="13">
        <v>60</v>
      </c>
      <c r="E1699" s="13">
        <v>4</v>
      </c>
      <c r="F1699" s="13"/>
      <c r="G1699" s="13"/>
      <c r="H1699" s="13"/>
      <c r="I1699" s="13"/>
      <c r="J1699" s="13"/>
      <c r="K1699" s="13"/>
      <c r="L1699" s="13"/>
      <c r="M1699" s="13"/>
      <c r="N1699" s="13">
        <v>1</v>
      </c>
      <c r="O1699" s="13">
        <v>2500</v>
      </c>
      <c r="P1699" s="13">
        <v>60</v>
      </c>
      <c r="Q1699" s="13">
        <v>4</v>
      </c>
    </row>
    <row r="1700" spans="1:17" x14ac:dyDescent="0.35">
      <c r="A1700" s="12">
        <v>15</v>
      </c>
      <c r="B1700" s="13">
        <v>1</v>
      </c>
      <c r="C1700" s="13">
        <v>2500</v>
      </c>
      <c r="D1700" s="13">
        <v>60</v>
      </c>
      <c r="E1700" s="13">
        <v>4</v>
      </c>
      <c r="F1700" s="13"/>
      <c r="G1700" s="13"/>
      <c r="H1700" s="13"/>
      <c r="I1700" s="13"/>
      <c r="J1700" s="13"/>
      <c r="K1700" s="13"/>
      <c r="L1700" s="13"/>
      <c r="M1700" s="13"/>
      <c r="N1700" s="13">
        <v>1</v>
      </c>
      <c r="O1700" s="13">
        <v>2500</v>
      </c>
      <c r="P1700" s="13">
        <v>60</v>
      </c>
      <c r="Q1700" s="13">
        <v>4</v>
      </c>
    </row>
    <row r="1701" spans="1:17" x14ac:dyDescent="0.35">
      <c r="A1701" s="11" t="s">
        <v>3852</v>
      </c>
      <c r="B1701" s="13">
        <v>1</v>
      </c>
      <c r="C1701" s="13">
        <v>1000</v>
      </c>
      <c r="D1701" s="13">
        <v>25</v>
      </c>
      <c r="E1701" s="13">
        <v>1</v>
      </c>
      <c r="F1701" s="13"/>
      <c r="G1701" s="13"/>
      <c r="H1701" s="13"/>
      <c r="I1701" s="13"/>
      <c r="J1701" s="13"/>
      <c r="K1701" s="13"/>
      <c r="L1701" s="13"/>
      <c r="M1701" s="13"/>
      <c r="N1701" s="13">
        <v>1</v>
      </c>
      <c r="O1701" s="13">
        <v>1000</v>
      </c>
      <c r="P1701" s="13">
        <v>25</v>
      </c>
      <c r="Q1701" s="13">
        <v>1</v>
      </c>
    </row>
    <row r="1702" spans="1:17" x14ac:dyDescent="0.35">
      <c r="A1702" s="12">
        <v>25</v>
      </c>
      <c r="B1702" s="13">
        <v>1</v>
      </c>
      <c r="C1702" s="13">
        <v>1000</v>
      </c>
      <c r="D1702" s="13">
        <v>25</v>
      </c>
      <c r="E1702" s="13">
        <v>1</v>
      </c>
      <c r="F1702" s="13"/>
      <c r="G1702" s="13"/>
      <c r="H1702" s="13"/>
      <c r="I1702" s="13"/>
      <c r="J1702" s="13"/>
      <c r="K1702" s="13"/>
      <c r="L1702" s="13"/>
      <c r="M1702" s="13"/>
      <c r="N1702" s="13">
        <v>1</v>
      </c>
      <c r="O1702" s="13">
        <v>1000</v>
      </c>
      <c r="P1702" s="13">
        <v>25</v>
      </c>
      <c r="Q1702" s="13">
        <v>1</v>
      </c>
    </row>
    <row r="1703" spans="1:17" x14ac:dyDescent="0.35">
      <c r="A1703" s="11" t="s">
        <v>3383</v>
      </c>
      <c r="B1703" s="13"/>
      <c r="C1703" s="13"/>
      <c r="D1703" s="13"/>
      <c r="E1703" s="13"/>
      <c r="F1703" s="13"/>
      <c r="G1703" s="13"/>
      <c r="H1703" s="13"/>
      <c r="I1703" s="13"/>
      <c r="J1703" s="13">
        <v>1</v>
      </c>
      <c r="K1703" s="13">
        <v>6000</v>
      </c>
      <c r="L1703" s="13">
        <v>6000.66</v>
      </c>
      <c r="M1703" s="13">
        <v>64</v>
      </c>
      <c r="N1703" s="13">
        <v>1</v>
      </c>
      <c r="O1703" s="13">
        <v>6000</v>
      </c>
      <c r="P1703" s="13">
        <v>6000.66</v>
      </c>
      <c r="Q1703" s="13">
        <v>64</v>
      </c>
    </row>
    <row r="1704" spans="1:17" x14ac:dyDescent="0.35">
      <c r="A1704" s="12">
        <v>93.76</v>
      </c>
      <c r="B1704" s="13"/>
      <c r="C1704" s="13"/>
      <c r="D1704" s="13"/>
      <c r="E1704" s="13"/>
      <c r="F1704" s="13"/>
      <c r="G1704" s="13"/>
      <c r="H1704" s="13"/>
      <c r="I1704" s="13"/>
      <c r="J1704" s="13">
        <v>1</v>
      </c>
      <c r="K1704" s="13">
        <v>6000</v>
      </c>
      <c r="L1704" s="13">
        <v>6000.66</v>
      </c>
      <c r="M1704" s="13">
        <v>64</v>
      </c>
      <c r="N1704" s="13">
        <v>1</v>
      </c>
      <c r="O1704" s="13">
        <v>6000</v>
      </c>
      <c r="P1704" s="13">
        <v>6000.66</v>
      </c>
      <c r="Q1704" s="13">
        <v>64</v>
      </c>
    </row>
    <row r="1705" spans="1:17" x14ac:dyDescent="0.35">
      <c r="A1705" s="11" t="s">
        <v>3692</v>
      </c>
      <c r="B1705" s="13"/>
      <c r="C1705" s="13"/>
      <c r="D1705" s="13"/>
      <c r="E1705" s="13"/>
      <c r="F1705" s="13"/>
      <c r="G1705" s="13"/>
      <c r="H1705" s="13"/>
      <c r="I1705" s="13"/>
      <c r="J1705" s="13">
        <v>1</v>
      </c>
      <c r="K1705" s="13">
        <v>4000</v>
      </c>
      <c r="L1705" s="13">
        <v>4005</v>
      </c>
      <c r="M1705" s="13">
        <v>33</v>
      </c>
      <c r="N1705" s="13">
        <v>1</v>
      </c>
      <c r="O1705" s="13">
        <v>4000</v>
      </c>
      <c r="P1705" s="13">
        <v>4005</v>
      </c>
      <c r="Q1705" s="13">
        <v>33</v>
      </c>
    </row>
    <row r="1706" spans="1:17" x14ac:dyDescent="0.35">
      <c r="A1706" s="12">
        <v>121.36</v>
      </c>
      <c r="B1706" s="13"/>
      <c r="C1706" s="13"/>
      <c r="D1706" s="13"/>
      <c r="E1706" s="13"/>
      <c r="F1706" s="13"/>
      <c r="G1706" s="13"/>
      <c r="H1706" s="13"/>
      <c r="I1706" s="13"/>
      <c r="J1706" s="13">
        <v>1</v>
      </c>
      <c r="K1706" s="13">
        <v>4000</v>
      </c>
      <c r="L1706" s="13">
        <v>4005</v>
      </c>
      <c r="M1706" s="13">
        <v>33</v>
      </c>
      <c r="N1706" s="13">
        <v>1</v>
      </c>
      <c r="O1706" s="13">
        <v>4000</v>
      </c>
      <c r="P1706" s="13">
        <v>4005</v>
      </c>
      <c r="Q1706" s="13">
        <v>33</v>
      </c>
    </row>
    <row r="1707" spans="1:17" x14ac:dyDescent="0.35">
      <c r="A1707" s="11" t="s">
        <v>3221</v>
      </c>
      <c r="B1707" s="13"/>
      <c r="C1707" s="13"/>
      <c r="D1707" s="13"/>
      <c r="E1707" s="13"/>
      <c r="F1707" s="13"/>
      <c r="G1707" s="13"/>
      <c r="H1707" s="13"/>
      <c r="I1707" s="13"/>
      <c r="J1707" s="13">
        <v>1</v>
      </c>
      <c r="K1707" s="13">
        <v>4000</v>
      </c>
      <c r="L1707" s="13">
        <v>4137</v>
      </c>
      <c r="M1707" s="13">
        <v>113</v>
      </c>
      <c r="N1707" s="13">
        <v>1</v>
      </c>
      <c r="O1707" s="13">
        <v>4000</v>
      </c>
      <c r="P1707" s="13">
        <v>4137</v>
      </c>
      <c r="Q1707" s="13">
        <v>113</v>
      </c>
    </row>
    <row r="1708" spans="1:17" x14ac:dyDescent="0.35">
      <c r="A1708" s="12">
        <v>36.61</v>
      </c>
      <c r="B1708" s="13"/>
      <c r="C1708" s="13"/>
      <c r="D1708" s="13"/>
      <c r="E1708" s="13"/>
      <c r="F1708" s="13"/>
      <c r="G1708" s="13"/>
      <c r="H1708" s="13"/>
      <c r="I1708" s="13"/>
      <c r="J1708" s="13">
        <v>1</v>
      </c>
      <c r="K1708" s="13">
        <v>4000</v>
      </c>
      <c r="L1708" s="13">
        <v>4137</v>
      </c>
      <c r="M1708" s="13">
        <v>113</v>
      </c>
      <c r="N1708" s="13">
        <v>1</v>
      </c>
      <c r="O1708" s="13">
        <v>4000</v>
      </c>
      <c r="P1708" s="13">
        <v>4137</v>
      </c>
      <c r="Q1708" s="13">
        <v>113</v>
      </c>
    </row>
    <row r="1709" spans="1:17" x14ac:dyDescent="0.35">
      <c r="A1709" s="11" t="s">
        <v>3564</v>
      </c>
      <c r="B1709" s="13"/>
      <c r="C1709" s="13"/>
      <c r="D1709" s="13"/>
      <c r="E1709" s="13"/>
      <c r="F1709" s="13"/>
      <c r="G1709" s="13"/>
      <c r="H1709" s="13"/>
      <c r="I1709" s="13"/>
      <c r="J1709" s="13">
        <v>1</v>
      </c>
      <c r="K1709" s="13">
        <v>900</v>
      </c>
      <c r="L1709" s="13">
        <v>1175</v>
      </c>
      <c r="M1709" s="13">
        <v>12</v>
      </c>
      <c r="N1709" s="13">
        <v>1</v>
      </c>
      <c r="O1709" s="13">
        <v>900</v>
      </c>
      <c r="P1709" s="13">
        <v>1175</v>
      </c>
      <c r="Q1709" s="13">
        <v>12</v>
      </c>
    </row>
    <row r="1710" spans="1:17" x14ac:dyDescent="0.35">
      <c r="A1710" s="12">
        <v>97.92</v>
      </c>
      <c r="B1710" s="13"/>
      <c r="C1710" s="13"/>
      <c r="D1710" s="13"/>
      <c r="E1710" s="13"/>
      <c r="F1710" s="13"/>
      <c r="G1710" s="13"/>
      <c r="H1710" s="13"/>
      <c r="I1710" s="13"/>
      <c r="J1710" s="13">
        <v>1</v>
      </c>
      <c r="K1710" s="13">
        <v>900</v>
      </c>
      <c r="L1710" s="13">
        <v>1175</v>
      </c>
      <c r="M1710" s="13">
        <v>12</v>
      </c>
      <c r="N1710" s="13">
        <v>1</v>
      </c>
      <c r="O1710" s="13">
        <v>900</v>
      </c>
      <c r="P1710" s="13">
        <v>1175</v>
      </c>
      <c r="Q1710" s="13">
        <v>12</v>
      </c>
    </row>
    <row r="1711" spans="1:17" x14ac:dyDescent="0.35">
      <c r="A1711" s="11" t="s">
        <v>4041</v>
      </c>
      <c r="B1711" s="13">
        <v>1</v>
      </c>
      <c r="C1711" s="13">
        <v>5000</v>
      </c>
      <c r="D1711" s="13">
        <v>1</v>
      </c>
      <c r="E1711" s="13">
        <v>1</v>
      </c>
      <c r="F1711" s="13"/>
      <c r="G1711" s="13"/>
      <c r="H1711" s="13"/>
      <c r="I1711" s="13"/>
      <c r="J1711" s="13"/>
      <c r="K1711" s="13"/>
      <c r="L1711" s="13"/>
      <c r="M1711" s="13"/>
      <c r="N1711" s="13">
        <v>1</v>
      </c>
      <c r="O1711" s="13">
        <v>5000</v>
      </c>
      <c r="P1711" s="13">
        <v>1</v>
      </c>
      <c r="Q1711" s="13">
        <v>1</v>
      </c>
    </row>
    <row r="1712" spans="1:17" x14ac:dyDescent="0.35">
      <c r="A1712" s="12">
        <v>1</v>
      </c>
      <c r="B1712" s="13">
        <v>1</v>
      </c>
      <c r="C1712" s="13">
        <v>5000</v>
      </c>
      <c r="D1712" s="13">
        <v>1</v>
      </c>
      <c r="E1712" s="13">
        <v>1</v>
      </c>
      <c r="F1712" s="13"/>
      <c r="G1712" s="13"/>
      <c r="H1712" s="13"/>
      <c r="I1712" s="13"/>
      <c r="J1712" s="13"/>
      <c r="K1712" s="13"/>
      <c r="L1712" s="13"/>
      <c r="M1712" s="13"/>
      <c r="N1712" s="13">
        <v>1</v>
      </c>
      <c r="O1712" s="13">
        <v>5000</v>
      </c>
      <c r="P1712" s="13">
        <v>1</v>
      </c>
      <c r="Q1712" s="13">
        <v>1</v>
      </c>
    </row>
    <row r="1713" spans="1:17" x14ac:dyDescent="0.35">
      <c r="A1713" s="11" t="s">
        <v>4045</v>
      </c>
      <c r="B1713" s="13">
        <v>1</v>
      </c>
      <c r="C1713" s="13">
        <v>20000</v>
      </c>
      <c r="D1713" s="13">
        <v>16</v>
      </c>
      <c r="E1713" s="13">
        <v>1</v>
      </c>
      <c r="F1713" s="13"/>
      <c r="G1713" s="13"/>
      <c r="H1713" s="13"/>
      <c r="I1713" s="13"/>
      <c r="J1713" s="13"/>
      <c r="K1713" s="13"/>
      <c r="L1713" s="13"/>
      <c r="M1713" s="13"/>
      <c r="N1713" s="13">
        <v>1</v>
      </c>
      <c r="O1713" s="13">
        <v>20000</v>
      </c>
      <c r="P1713" s="13">
        <v>16</v>
      </c>
      <c r="Q1713" s="13">
        <v>1</v>
      </c>
    </row>
    <row r="1714" spans="1:17" x14ac:dyDescent="0.35">
      <c r="A1714" s="12">
        <v>16</v>
      </c>
      <c r="B1714" s="13">
        <v>1</v>
      </c>
      <c r="C1714" s="13">
        <v>20000</v>
      </c>
      <c r="D1714" s="13">
        <v>16</v>
      </c>
      <c r="E1714" s="13">
        <v>1</v>
      </c>
      <c r="F1714" s="13"/>
      <c r="G1714" s="13"/>
      <c r="H1714" s="13"/>
      <c r="I1714" s="13"/>
      <c r="J1714" s="13"/>
      <c r="K1714" s="13"/>
      <c r="L1714" s="13"/>
      <c r="M1714" s="13"/>
      <c r="N1714" s="13">
        <v>1</v>
      </c>
      <c r="O1714" s="13">
        <v>20000</v>
      </c>
      <c r="P1714" s="13">
        <v>16</v>
      </c>
      <c r="Q1714" s="13">
        <v>1</v>
      </c>
    </row>
    <row r="1715" spans="1:17" x14ac:dyDescent="0.35">
      <c r="A1715" s="11" t="s">
        <v>3275</v>
      </c>
      <c r="B1715" s="13"/>
      <c r="C1715" s="13"/>
      <c r="D1715" s="13"/>
      <c r="E1715" s="13"/>
      <c r="F1715" s="13"/>
      <c r="G1715" s="13"/>
      <c r="H1715" s="13"/>
      <c r="I1715" s="13"/>
      <c r="J1715" s="13">
        <v>1</v>
      </c>
      <c r="K1715" s="13">
        <v>1800</v>
      </c>
      <c r="L1715" s="13">
        <v>1805</v>
      </c>
      <c r="M1715" s="13">
        <v>12</v>
      </c>
      <c r="N1715" s="13">
        <v>1</v>
      </c>
      <c r="O1715" s="13">
        <v>1800</v>
      </c>
      <c r="P1715" s="13">
        <v>1805</v>
      </c>
      <c r="Q1715" s="13">
        <v>12</v>
      </c>
    </row>
    <row r="1716" spans="1:17" x14ac:dyDescent="0.35">
      <c r="A1716" s="12">
        <v>150.41999999999999</v>
      </c>
      <c r="B1716" s="13"/>
      <c r="C1716" s="13"/>
      <c r="D1716" s="13"/>
      <c r="E1716" s="13"/>
      <c r="F1716" s="13"/>
      <c r="G1716" s="13"/>
      <c r="H1716" s="13"/>
      <c r="I1716" s="13"/>
      <c r="J1716" s="13">
        <v>1</v>
      </c>
      <c r="K1716" s="13">
        <v>1800</v>
      </c>
      <c r="L1716" s="13">
        <v>1805</v>
      </c>
      <c r="M1716" s="13">
        <v>12</v>
      </c>
      <c r="N1716" s="13">
        <v>1</v>
      </c>
      <c r="O1716" s="13">
        <v>1800</v>
      </c>
      <c r="P1716" s="13">
        <v>1805</v>
      </c>
      <c r="Q1716" s="13">
        <v>12</v>
      </c>
    </row>
    <row r="1717" spans="1:17" x14ac:dyDescent="0.35">
      <c r="A1717" s="11" t="s">
        <v>3456</v>
      </c>
      <c r="B1717" s="13"/>
      <c r="C1717" s="13"/>
      <c r="D1717" s="13"/>
      <c r="E1717" s="13"/>
      <c r="F1717" s="13"/>
      <c r="G1717" s="13"/>
      <c r="H1717" s="13"/>
      <c r="I1717" s="13"/>
      <c r="J1717" s="13">
        <v>1</v>
      </c>
      <c r="K1717" s="13">
        <v>2000</v>
      </c>
      <c r="L1717" s="13">
        <v>2804</v>
      </c>
      <c r="M1717" s="13">
        <v>55</v>
      </c>
      <c r="N1717" s="13">
        <v>1</v>
      </c>
      <c r="O1717" s="13">
        <v>2000</v>
      </c>
      <c r="P1717" s="13">
        <v>2804</v>
      </c>
      <c r="Q1717" s="13">
        <v>55</v>
      </c>
    </row>
    <row r="1718" spans="1:17" x14ac:dyDescent="0.35">
      <c r="A1718" s="12">
        <v>50.98</v>
      </c>
      <c r="B1718" s="13"/>
      <c r="C1718" s="13"/>
      <c r="D1718" s="13"/>
      <c r="E1718" s="13"/>
      <c r="F1718" s="13"/>
      <c r="G1718" s="13"/>
      <c r="H1718" s="13"/>
      <c r="I1718" s="13"/>
      <c r="J1718" s="13">
        <v>1</v>
      </c>
      <c r="K1718" s="13">
        <v>2000</v>
      </c>
      <c r="L1718" s="13">
        <v>2804</v>
      </c>
      <c r="M1718" s="13">
        <v>55</v>
      </c>
      <c r="N1718" s="13">
        <v>1</v>
      </c>
      <c r="O1718" s="13">
        <v>2000</v>
      </c>
      <c r="P1718" s="13">
        <v>2804</v>
      </c>
      <c r="Q1718" s="13">
        <v>55</v>
      </c>
    </row>
    <row r="1719" spans="1:17" x14ac:dyDescent="0.35">
      <c r="A1719" s="11" t="s">
        <v>3243</v>
      </c>
      <c r="B1719" s="13"/>
      <c r="C1719" s="13"/>
      <c r="D1719" s="13"/>
      <c r="E1719" s="13"/>
      <c r="F1719" s="13"/>
      <c r="G1719" s="13"/>
      <c r="H1719" s="13"/>
      <c r="I1719" s="13"/>
      <c r="J1719" s="13">
        <v>1</v>
      </c>
      <c r="K1719" s="13">
        <v>8000</v>
      </c>
      <c r="L1719" s="13">
        <v>8227</v>
      </c>
      <c r="M1719" s="13">
        <v>71</v>
      </c>
      <c r="N1719" s="13">
        <v>1</v>
      </c>
      <c r="O1719" s="13">
        <v>8000</v>
      </c>
      <c r="P1719" s="13">
        <v>8227</v>
      </c>
      <c r="Q1719" s="13">
        <v>71</v>
      </c>
    </row>
    <row r="1720" spans="1:17" x14ac:dyDescent="0.35">
      <c r="A1720" s="12">
        <v>115.87</v>
      </c>
      <c r="B1720" s="13"/>
      <c r="C1720" s="13"/>
      <c r="D1720" s="13"/>
      <c r="E1720" s="13"/>
      <c r="F1720" s="13"/>
      <c r="G1720" s="13"/>
      <c r="H1720" s="13"/>
      <c r="I1720" s="13"/>
      <c r="J1720" s="13">
        <v>1</v>
      </c>
      <c r="K1720" s="13">
        <v>8000</v>
      </c>
      <c r="L1720" s="13">
        <v>8227</v>
      </c>
      <c r="M1720" s="13">
        <v>71</v>
      </c>
      <c r="N1720" s="13">
        <v>1</v>
      </c>
      <c r="O1720" s="13">
        <v>8000</v>
      </c>
      <c r="P1720" s="13">
        <v>8227</v>
      </c>
      <c r="Q1720" s="13">
        <v>71</v>
      </c>
    </row>
    <row r="1721" spans="1:17" x14ac:dyDescent="0.35">
      <c r="A1721" s="11" t="s">
        <v>3712</v>
      </c>
      <c r="B1721" s="13"/>
      <c r="C1721" s="13"/>
      <c r="D1721" s="13"/>
      <c r="E1721" s="13"/>
      <c r="F1721" s="13"/>
      <c r="G1721" s="13"/>
      <c r="H1721" s="13"/>
      <c r="I1721" s="13"/>
      <c r="J1721" s="13">
        <v>1</v>
      </c>
      <c r="K1721" s="13">
        <v>3500</v>
      </c>
      <c r="L1721" s="13">
        <v>3590</v>
      </c>
      <c r="M1721" s="13">
        <v>27</v>
      </c>
      <c r="N1721" s="13">
        <v>1</v>
      </c>
      <c r="O1721" s="13">
        <v>3500</v>
      </c>
      <c r="P1721" s="13">
        <v>3590</v>
      </c>
      <c r="Q1721" s="13">
        <v>27</v>
      </c>
    </row>
    <row r="1722" spans="1:17" x14ac:dyDescent="0.35">
      <c r="A1722" s="12">
        <v>132.96</v>
      </c>
      <c r="B1722" s="13"/>
      <c r="C1722" s="13"/>
      <c r="D1722" s="13"/>
      <c r="E1722" s="13"/>
      <c r="F1722" s="13"/>
      <c r="G1722" s="13"/>
      <c r="H1722" s="13"/>
      <c r="I1722" s="13"/>
      <c r="J1722" s="13">
        <v>1</v>
      </c>
      <c r="K1722" s="13">
        <v>3500</v>
      </c>
      <c r="L1722" s="13">
        <v>3590</v>
      </c>
      <c r="M1722" s="13">
        <v>27</v>
      </c>
      <c r="N1722" s="13">
        <v>1</v>
      </c>
      <c r="O1722" s="13">
        <v>3500</v>
      </c>
      <c r="P1722" s="13">
        <v>3590</v>
      </c>
      <c r="Q1722" s="13">
        <v>27</v>
      </c>
    </row>
    <row r="1723" spans="1:17" x14ac:dyDescent="0.35">
      <c r="A1723" s="11" t="s">
        <v>3618</v>
      </c>
      <c r="B1723" s="13"/>
      <c r="C1723" s="13"/>
      <c r="D1723" s="13"/>
      <c r="E1723" s="13"/>
      <c r="F1723" s="13"/>
      <c r="G1723" s="13"/>
      <c r="H1723" s="13"/>
      <c r="I1723" s="13"/>
      <c r="J1723" s="13">
        <v>1</v>
      </c>
      <c r="K1723" s="13">
        <v>10500</v>
      </c>
      <c r="L1723" s="13">
        <v>11045</v>
      </c>
      <c r="M1723" s="13">
        <v>197</v>
      </c>
      <c r="N1723" s="13">
        <v>1</v>
      </c>
      <c r="O1723" s="13">
        <v>10500</v>
      </c>
      <c r="P1723" s="13">
        <v>11045</v>
      </c>
      <c r="Q1723" s="13">
        <v>197</v>
      </c>
    </row>
    <row r="1724" spans="1:17" x14ac:dyDescent="0.35">
      <c r="A1724" s="12">
        <v>56.07</v>
      </c>
      <c r="B1724" s="13"/>
      <c r="C1724" s="13"/>
      <c r="D1724" s="13"/>
      <c r="E1724" s="13"/>
      <c r="F1724" s="13"/>
      <c r="G1724" s="13"/>
      <c r="H1724" s="13"/>
      <c r="I1724" s="13"/>
      <c r="J1724" s="13">
        <v>1</v>
      </c>
      <c r="K1724" s="13">
        <v>10500</v>
      </c>
      <c r="L1724" s="13">
        <v>11045</v>
      </c>
      <c r="M1724" s="13">
        <v>197</v>
      </c>
      <c r="N1724" s="13">
        <v>1</v>
      </c>
      <c r="O1724" s="13">
        <v>10500</v>
      </c>
      <c r="P1724" s="13">
        <v>11045</v>
      </c>
      <c r="Q1724" s="13">
        <v>197</v>
      </c>
    </row>
    <row r="1725" spans="1:17" x14ac:dyDescent="0.35">
      <c r="A1725" s="11" t="s">
        <v>3310</v>
      </c>
      <c r="B1725" s="13"/>
      <c r="C1725" s="13"/>
      <c r="D1725" s="13"/>
      <c r="E1725" s="13"/>
      <c r="F1725" s="13"/>
      <c r="G1725" s="13"/>
      <c r="H1725" s="13"/>
      <c r="I1725" s="13"/>
      <c r="J1725" s="13">
        <v>1</v>
      </c>
      <c r="K1725" s="13">
        <v>6500</v>
      </c>
      <c r="L1725" s="13">
        <v>6505</v>
      </c>
      <c r="M1725" s="13">
        <v>31</v>
      </c>
      <c r="N1725" s="13">
        <v>1</v>
      </c>
      <c r="O1725" s="13">
        <v>6500</v>
      </c>
      <c r="P1725" s="13">
        <v>6505</v>
      </c>
      <c r="Q1725" s="13">
        <v>31</v>
      </c>
    </row>
    <row r="1726" spans="1:17" x14ac:dyDescent="0.35">
      <c r="A1726" s="12">
        <v>209.84</v>
      </c>
      <c r="B1726" s="13"/>
      <c r="C1726" s="13"/>
      <c r="D1726" s="13"/>
      <c r="E1726" s="13"/>
      <c r="F1726" s="13"/>
      <c r="G1726" s="13"/>
      <c r="H1726" s="13"/>
      <c r="I1726" s="13"/>
      <c r="J1726" s="13">
        <v>1</v>
      </c>
      <c r="K1726" s="13">
        <v>6500</v>
      </c>
      <c r="L1726" s="13">
        <v>6505</v>
      </c>
      <c r="M1726" s="13">
        <v>31</v>
      </c>
      <c r="N1726" s="13">
        <v>1</v>
      </c>
      <c r="O1726" s="13">
        <v>6500</v>
      </c>
      <c r="P1726" s="13">
        <v>6505</v>
      </c>
      <c r="Q1726" s="13">
        <v>31</v>
      </c>
    </row>
    <row r="1727" spans="1:17" x14ac:dyDescent="0.35">
      <c r="A1727" s="11" t="s">
        <v>3739</v>
      </c>
      <c r="B1727" s="13">
        <v>1</v>
      </c>
      <c r="C1727" s="13">
        <v>5000</v>
      </c>
      <c r="D1727" s="13">
        <v>100</v>
      </c>
      <c r="E1727" s="13">
        <v>4</v>
      </c>
      <c r="F1727" s="13"/>
      <c r="G1727" s="13"/>
      <c r="H1727" s="13"/>
      <c r="I1727" s="13"/>
      <c r="J1727" s="13"/>
      <c r="K1727" s="13"/>
      <c r="L1727" s="13"/>
      <c r="M1727" s="13"/>
      <c r="N1727" s="13">
        <v>1</v>
      </c>
      <c r="O1727" s="13">
        <v>5000</v>
      </c>
      <c r="P1727" s="13">
        <v>100</v>
      </c>
      <c r="Q1727" s="13">
        <v>4</v>
      </c>
    </row>
    <row r="1728" spans="1:17" x14ac:dyDescent="0.35">
      <c r="A1728" s="12">
        <v>25</v>
      </c>
      <c r="B1728" s="13">
        <v>1</v>
      </c>
      <c r="C1728" s="13">
        <v>5000</v>
      </c>
      <c r="D1728" s="13">
        <v>100</v>
      </c>
      <c r="E1728" s="13">
        <v>4</v>
      </c>
      <c r="F1728" s="13"/>
      <c r="G1728" s="13"/>
      <c r="H1728" s="13"/>
      <c r="I1728" s="13"/>
      <c r="J1728" s="13"/>
      <c r="K1728" s="13"/>
      <c r="L1728" s="13"/>
      <c r="M1728" s="13"/>
      <c r="N1728" s="13">
        <v>1</v>
      </c>
      <c r="O1728" s="13">
        <v>5000</v>
      </c>
      <c r="P1728" s="13">
        <v>100</v>
      </c>
      <c r="Q1728" s="13">
        <v>4</v>
      </c>
    </row>
    <row r="1729" spans="1:17" x14ac:dyDescent="0.35">
      <c r="A1729" s="11" t="s">
        <v>2856</v>
      </c>
      <c r="B1729" s="13">
        <v>1</v>
      </c>
      <c r="C1729" s="13">
        <v>3000</v>
      </c>
      <c r="D1729" s="13">
        <v>146</v>
      </c>
      <c r="E1729" s="13">
        <v>6</v>
      </c>
      <c r="F1729" s="13"/>
      <c r="G1729" s="13"/>
      <c r="H1729" s="13"/>
      <c r="I1729" s="13"/>
      <c r="J1729" s="13"/>
      <c r="K1729" s="13"/>
      <c r="L1729" s="13"/>
      <c r="M1729" s="13"/>
      <c r="N1729" s="13">
        <v>1</v>
      </c>
      <c r="O1729" s="13">
        <v>3000</v>
      </c>
      <c r="P1729" s="13">
        <v>146</v>
      </c>
      <c r="Q1729" s="13">
        <v>6</v>
      </c>
    </row>
    <row r="1730" spans="1:17" x14ac:dyDescent="0.35">
      <c r="A1730" s="12">
        <v>24.33</v>
      </c>
      <c r="B1730" s="13">
        <v>1</v>
      </c>
      <c r="C1730" s="13">
        <v>3000</v>
      </c>
      <c r="D1730" s="13">
        <v>146</v>
      </c>
      <c r="E1730" s="13">
        <v>6</v>
      </c>
      <c r="F1730" s="13"/>
      <c r="G1730" s="13"/>
      <c r="H1730" s="13"/>
      <c r="I1730" s="13"/>
      <c r="J1730" s="13"/>
      <c r="K1730" s="13"/>
      <c r="L1730" s="13"/>
      <c r="M1730" s="13"/>
      <c r="N1730" s="13">
        <v>1</v>
      </c>
      <c r="O1730" s="13">
        <v>3000</v>
      </c>
      <c r="P1730" s="13">
        <v>146</v>
      </c>
      <c r="Q1730" s="13">
        <v>6</v>
      </c>
    </row>
    <row r="1731" spans="1:17" x14ac:dyDescent="0.35">
      <c r="A1731" s="11" t="s">
        <v>3305</v>
      </c>
      <c r="B1731" s="13"/>
      <c r="C1731" s="13"/>
      <c r="D1731" s="13"/>
      <c r="E1731" s="13"/>
      <c r="F1731" s="13"/>
      <c r="G1731" s="13"/>
      <c r="H1731" s="13"/>
      <c r="I1731" s="13"/>
      <c r="J1731" s="13">
        <v>1</v>
      </c>
      <c r="K1731" s="13">
        <v>4000</v>
      </c>
      <c r="L1731" s="13">
        <v>4081</v>
      </c>
      <c r="M1731" s="13">
        <v>20</v>
      </c>
      <c r="N1731" s="13">
        <v>1</v>
      </c>
      <c r="O1731" s="13">
        <v>4000</v>
      </c>
      <c r="P1731" s="13">
        <v>4081</v>
      </c>
      <c r="Q1731" s="13">
        <v>20</v>
      </c>
    </row>
    <row r="1732" spans="1:17" x14ac:dyDescent="0.35">
      <c r="A1732" s="12">
        <v>204.05</v>
      </c>
      <c r="B1732" s="13"/>
      <c r="C1732" s="13"/>
      <c r="D1732" s="13"/>
      <c r="E1732" s="13"/>
      <c r="F1732" s="13"/>
      <c r="G1732" s="13"/>
      <c r="H1732" s="13"/>
      <c r="I1732" s="13"/>
      <c r="J1732" s="13">
        <v>1</v>
      </c>
      <c r="K1732" s="13">
        <v>4000</v>
      </c>
      <c r="L1732" s="13">
        <v>4081</v>
      </c>
      <c r="M1732" s="13">
        <v>20</v>
      </c>
      <c r="N1732" s="13">
        <v>1</v>
      </c>
      <c r="O1732" s="13">
        <v>4000</v>
      </c>
      <c r="P1732" s="13">
        <v>4081</v>
      </c>
      <c r="Q1732" s="13">
        <v>20</v>
      </c>
    </row>
    <row r="1733" spans="1:17" x14ac:dyDescent="0.35">
      <c r="A1733" s="11" t="s">
        <v>3175</v>
      </c>
      <c r="B1733" s="13"/>
      <c r="C1733" s="13"/>
      <c r="D1733" s="13"/>
      <c r="E1733" s="13"/>
      <c r="F1733" s="13"/>
      <c r="G1733" s="13"/>
      <c r="H1733" s="13"/>
      <c r="I1733" s="13"/>
      <c r="J1733" s="13">
        <v>1</v>
      </c>
      <c r="K1733" s="13">
        <v>5000</v>
      </c>
      <c r="L1733" s="13">
        <v>5478</v>
      </c>
      <c r="M1733" s="13">
        <v>60</v>
      </c>
      <c r="N1733" s="13">
        <v>1</v>
      </c>
      <c r="O1733" s="13">
        <v>5000</v>
      </c>
      <c r="P1733" s="13">
        <v>5478</v>
      </c>
      <c r="Q1733" s="13">
        <v>60</v>
      </c>
    </row>
    <row r="1734" spans="1:17" x14ac:dyDescent="0.35">
      <c r="A1734" s="12">
        <v>91.3</v>
      </c>
      <c r="B1734" s="13"/>
      <c r="C1734" s="13"/>
      <c r="D1734" s="13"/>
      <c r="E1734" s="13"/>
      <c r="F1734" s="13"/>
      <c r="G1734" s="13"/>
      <c r="H1734" s="13"/>
      <c r="I1734" s="13"/>
      <c r="J1734" s="13">
        <v>1</v>
      </c>
      <c r="K1734" s="13">
        <v>5000</v>
      </c>
      <c r="L1734" s="13">
        <v>5478</v>
      </c>
      <c r="M1734" s="13">
        <v>60</v>
      </c>
      <c r="N1734" s="13">
        <v>1</v>
      </c>
      <c r="O1734" s="13">
        <v>5000</v>
      </c>
      <c r="P1734" s="13">
        <v>5478</v>
      </c>
      <c r="Q1734" s="13">
        <v>60</v>
      </c>
    </row>
    <row r="1735" spans="1:17" x14ac:dyDescent="0.35">
      <c r="A1735" s="11" t="s">
        <v>3576</v>
      </c>
      <c r="B1735" s="13"/>
      <c r="C1735" s="13"/>
      <c r="D1735" s="13"/>
      <c r="E1735" s="13"/>
      <c r="F1735" s="13"/>
      <c r="G1735" s="13"/>
      <c r="H1735" s="13"/>
      <c r="I1735" s="13"/>
      <c r="J1735" s="13">
        <v>1</v>
      </c>
      <c r="K1735" s="13">
        <v>600</v>
      </c>
      <c r="L1735" s="13">
        <v>780</v>
      </c>
      <c r="M1735" s="13">
        <v>27</v>
      </c>
      <c r="N1735" s="13">
        <v>1</v>
      </c>
      <c r="O1735" s="13">
        <v>600</v>
      </c>
      <c r="P1735" s="13">
        <v>780</v>
      </c>
      <c r="Q1735" s="13">
        <v>27</v>
      </c>
    </row>
    <row r="1736" spans="1:17" x14ac:dyDescent="0.35">
      <c r="A1736" s="12">
        <v>28.89</v>
      </c>
      <c r="B1736" s="13"/>
      <c r="C1736" s="13"/>
      <c r="D1736" s="13"/>
      <c r="E1736" s="13"/>
      <c r="F1736" s="13"/>
      <c r="G1736" s="13"/>
      <c r="H1736" s="13"/>
      <c r="I1736" s="13"/>
      <c r="J1736" s="13">
        <v>1</v>
      </c>
      <c r="K1736" s="13">
        <v>600</v>
      </c>
      <c r="L1736" s="13">
        <v>780</v>
      </c>
      <c r="M1736" s="13">
        <v>27</v>
      </c>
      <c r="N1736" s="13">
        <v>1</v>
      </c>
      <c r="O1736" s="13">
        <v>600</v>
      </c>
      <c r="P1736" s="13">
        <v>780</v>
      </c>
      <c r="Q1736" s="13">
        <v>27</v>
      </c>
    </row>
    <row r="1737" spans="1:17" x14ac:dyDescent="0.35">
      <c r="A1737" s="11" t="s">
        <v>3338</v>
      </c>
      <c r="B1737" s="13"/>
      <c r="C1737" s="13"/>
      <c r="D1737" s="13"/>
      <c r="E1737" s="13"/>
      <c r="F1737" s="13"/>
      <c r="G1737" s="13"/>
      <c r="H1737" s="13"/>
      <c r="I1737" s="13"/>
      <c r="J1737" s="13">
        <v>1</v>
      </c>
      <c r="K1737" s="13">
        <v>15000</v>
      </c>
      <c r="L1737" s="13">
        <v>15327</v>
      </c>
      <c r="M1737" s="13">
        <v>112</v>
      </c>
      <c r="N1737" s="13">
        <v>1</v>
      </c>
      <c r="O1737" s="13">
        <v>15000</v>
      </c>
      <c r="P1737" s="13">
        <v>15327</v>
      </c>
      <c r="Q1737" s="13">
        <v>112</v>
      </c>
    </row>
    <row r="1738" spans="1:17" x14ac:dyDescent="0.35">
      <c r="A1738" s="12">
        <v>136.85</v>
      </c>
      <c r="B1738" s="13"/>
      <c r="C1738" s="13"/>
      <c r="D1738" s="13"/>
      <c r="E1738" s="13"/>
      <c r="F1738" s="13"/>
      <c r="G1738" s="13"/>
      <c r="H1738" s="13"/>
      <c r="I1738" s="13"/>
      <c r="J1738" s="13">
        <v>1</v>
      </c>
      <c r="K1738" s="13">
        <v>15000</v>
      </c>
      <c r="L1738" s="13">
        <v>15327</v>
      </c>
      <c r="M1738" s="13">
        <v>112</v>
      </c>
      <c r="N1738" s="13">
        <v>1</v>
      </c>
      <c r="O1738" s="13">
        <v>15000</v>
      </c>
      <c r="P1738" s="13">
        <v>15327</v>
      </c>
      <c r="Q1738" s="13">
        <v>112</v>
      </c>
    </row>
    <row r="1739" spans="1:17" x14ac:dyDescent="0.35">
      <c r="A1739" s="11" t="s">
        <v>4036</v>
      </c>
      <c r="B1739" s="13">
        <v>1</v>
      </c>
      <c r="C1739" s="13">
        <v>8000</v>
      </c>
      <c r="D1739" s="13">
        <v>2500</v>
      </c>
      <c r="E1739" s="13">
        <v>2</v>
      </c>
      <c r="F1739" s="13"/>
      <c r="G1739" s="13"/>
      <c r="H1739" s="13"/>
      <c r="I1739" s="13"/>
      <c r="J1739" s="13"/>
      <c r="K1739" s="13"/>
      <c r="L1739" s="13"/>
      <c r="M1739" s="13"/>
      <c r="N1739" s="13">
        <v>1</v>
      </c>
      <c r="O1739" s="13">
        <v>8000</v>
      </c>
      <c r="P1739" s="13">
        <v>2500</v>
      </c>
      <c r="Q1739" s="13">
        <v>2</v>
      </c>
    </row>
    <row r="1740" spans="1:17" x14ac:dyDescent="0.35">
      <c r="A1740" s="12">
        <v>1250</v>
      </c>
      <c r="B1740" s="13">
        <v>1</v>
      </c>
      <c r="C1740" s="13">
        <v>8000</v>
      </c>
      <c r="D1740" s="13">
        <v>2500</v>
      </c>
      <c r="E1740" s="13">
        <v>2</v>
      </c>
      <c r="F1740" s="13"/>
      <c r="G1740" s="13"/>
      <c r="H1740" s="13"/>
      <c r="I1740" s="13"/>
      <c r="J1740" s="13"/>
      <c r="K1740" s="13"/>
      <c r="L1740" s="13"/>
      <c r="M1740" s="13"/>
      <c r="N1740" s="13">
        <v>1</v>
      </c>
      <c r="O1740" s="13">
        <v>8000</v>
      </c>
      <c r="P1740" s="13">
        <v>2500</v>
      </c>
      <c r="Q1740" s="13">
        <v>2</v>
      </c>
    </row>
    <row r="1741" spans="1:17" x14ac:dyDescent="0.35">
      <c r="A1741" s="11" t="s">
        <v>4024</v>
      </c>
      <c r="B1741" s="13">
        <v>1</v>
      </c>
      <c r="C1741" s="13">
        <v>2000</v>
      </c>
      <c r="D1741" s="13">
        <v>561</v>
      </c>
      <c r="E1741" s="13">
        <v>11</v>
      </c>
      <c r="F1741" s="13"/>
      <c r="G1741" s="13"/>
      <c r="H1741" s="13"/>
      <c r="I1741" s="13"/>
      <c r="J1741" s="13"/>
      <c r="K1741" s="13"/>
      <c r="L1741" s="13"/>
      <c r="M1741" s="13"/>
      <c r="N1741" s="13">
        <v>1</v>
      </c>
      <c r="O1741" s="13">
        <v>2000</v>
      </c>
      <c r="P1741" s="13">
        <v>561</v>
      </c>
      <c r="Q1741" s="13">
        <v>11</v>
      </c>
    </row>
    <row r="1742" spans="1:17" x14ac:dyDescent="0.35">
      <c r="A1742" s="12">
        <v>51</v>
      </c>
      <c r="B1742" s="13">
        <v>1</v>
      </c>
      <c r="C1742" s="13">
        <v>2000</v>
      </c>
      <c r="D1742" s="13">
        <v>561</v>
      </c>
      <c r="E1742" s="13">
        <v>11</v>
      </c>
      <c r="F1742" s="13"/>
      <c r="G1742" s="13"/>
      <c r="H1742" s="13"/>
      <c r="I1742" s="13"/>
      <c r="J1742" s="13"/>
      <c r="K1742" s="13"/>
      <c r="L1742" s="13"/>
      <c r="M1742" s="13"/>
      <c r="N1742" s="13">
        <v>1</v>
      </c>
      <c r="O1742" s="13">
        <v>2000</v>
      </c>
      <c r="P1742" s="13">
        <v>561</v>
      </c>
      <c r="Q1742" s="13">
        <v>11</v>
      </c>
    </row>
    <row r="1743" spans="1:17" x14ac:dyDescent="0.35">
      <c r="A1743" s="11" t="s">
        <v>2884</v>
      </c>
      <c r="B1743" s="13">
        <v>1</v>
      </c>
      <c r="C1743" s="13">
        <v>45000</v>
      </c>
      <c r="D1743" s="13">
        <v>185</v>
      </c>
      <c r="E1743" s="13">
        <v>4</v>
      </c>
      <c r="F1743" s="13"/>
      <c r="G1743" s="13"/>
      <c r="H1743" s="13"/>
      <c r="I1743" s="13"/>
      <c r="J1743" s="13"/>
      <c r="K1743" s="13"/>
      <c r="L1743" s="13"/>
      <c r="M1743" s="13"/>
      <c r="N1743" s="13">
        <v>1</v>
      </c>
      <c r="O1743" s="13">
        <v>45000</v>
      </c>
      <c r="P1743" s="13">
        <v>185</v>
      </c>
      <c r="Q1743" s="13">
        <v>4</v>
      </c>
    </row>
    <row r="1744" spans="1:17" x14ac:dyDescent="0.35">
      <c r="A1744" s="12">
        <v>46.25</v>
      </c>
      <c r="B1744" s="13">
        <v>1</v>
      </c>
      <c r="C1744" s="13">
        <v>45000</v>
      </c>
      <c r="D1744" s="13">
        <v>185</v>
      </c>
      <c r="E1744" s="13">
        <v>4</v>
      </c>
      <c r="F1744" s="13"/>
      <c r="G1744" s="13"/>
      <c r="H1744" s="13"/>
      <c r="I1744" s="13"/>
      <c r="J1744" s="13"/>
      <c r="K1744" s="13"/>
      <c r="L1744" s="13"/>
      <c r="M1744" s="13"/>
      <c r="N1744" s="13">
        <v>1</v>
      </c>
      <c r="O1744" s="13">
        <v>45000</v>
      </c>
      <c r="P1744" s="13">
        <v>185</v>
      </c>
      <c r="Q1744" s="13">
        <v>4</v>
      </c>
    </row>
    <row r="1745" spans="1:17" x14ac:dyDescent="0.35">
      <c r="A1745" s="11" t="s">
        <v>4031</v>
      </c>
      <c r="B1745" s="13">
        <v>1</v>
      </c>
      <c r="C1745" s="13">
        <v>10000</v>
      </c>
      <c r="D1745" s="13">
        <v>3685</v>
      </c>
      <c r="E1745" s="13">
        <v>25</v>
      </c>
      <c r="F1745" s="13"/>
      <c r="G1745" s="13"/>
      <c r="H1745" s="13"/>
      <c r="I1745" s="13"/>
      <c r="J1745" s="13"/>
      <c r="K1745" s="13"/>
      <c r="L1745" s="13"/>
      <c r="M1745" s="13"/>
      <c r="N1745" s="13">
        <v>1</v>
      </c>
      <c r="O1745" s="13">
        <v>10000</v>
      </c>
      <c r="P1745" s="13">
        <v>3685</v>
      </c>
      <c r="Q1745" s="13">
        <v>25</v>
      </c>
    </row>
    <row r="1746" spans="1:17" x14ac:dyDescent="0.35">
      <c r="A1746" s="12">
        <v>147.4</v>
      </c>
      <c r="B1746" s="13">
        <v>1</v>
      </c>
      <c r="C1746" s="13">
        <v>10000</v>
      </c>
      <c r="D1746" s="13">
        <v>3685</v>
      </c>
      <c r="E1746" s="13">
        <v>25</v>
      </c>
      <c r="F1746" s="13"/>
      <c r="G1746" s="13"/>
      <c r="H1746" s="13"/>
      <c r="I1746" s="13"/>
      <c r="J1746" s="13"/>
      <c r="K1746" s="13"/>
      <c r="L1746" s="13"/>
      <c r="M1746" s="13"/>
      <c r="N1746" s="13">
        <v>1</v>
      </c>
      <c r="O1746" s="13">
        <v>10000</v>
      </c>
      <c r="P1746" s="13">
        <v>3685</v>
      </c>
      <c r="Q1746" s="13">
        <v>25</v>
      </c>
    </row>
    <row r="1747" spans="1:17" x14ac:dyDescent="0.35">
      <c r="A1747" s="11" t="s">
        <v>3584</v>
      </c>
      <c r="B1747" s="13"/>
      <c r="C1747" s="13"/>
      <c r="D1747" s="13"/>
      <c r="E1747" s="13"/>
      <c r="F1747" s="13"/>
      <c r="G1747" s="13"/>
      <c r="H1747" s="13"/>
      <c r="I1747" s="13"/>
      <c r="J1747" s="13">
        <v>1</v>
      </c>
      <c r="K1747" s="13">
        <v>3400</v>
      </c>
      <c r="L1747" s="13">
        <v>4050</v>
      </c>
      <c r="M1747" s="13">
        <v>23</v>
      </c>
      <c r="N1747" s="13">
        <v>1</v>
      </c>
      <c r="O1747" s="13">
        <v>3400</v>
      </c>
      <c r="P1747" s="13">
        <v>4050</v>
      </c>
      <c r="Q1747" s="13">
        <v>23</v>
      </c>
    </row>
    <row r="1748" spans="1:17" x14ac:dyDescent="0.35">
      <c r="A1748" s="12">
        <v>176.09</v>
      </c>
      <c r="B1748" s="13"/>
      <c r="C1748" s="13"/>
      <c r="D1748" s="13"/>
      <c r="E1748" s="13"/>
      <c r="F1748" s="13"/>
      <c r="G1748" s="13"/>
      <c r="H1748" s="13"/>
      <c r="I1748" s="13"/>
      <c r="J1748" s="13">
        <v>1</v>
      </c>
      <c r="K1748" s="13">
        <v>3400</v>
      </c>
      <c r="L1748" s="13">
        <v>4050</v>
      </c>
      <c r="M1748" s="13">
        <v>23</v>
      </c>
      <c r="N1748" s="13">
        <v>1</v>
      </c>
      <c r="O1748" s="13">
        <v>3400</v>
      </c>
      <c r="P1748" s="13">
        <v>4050</v>
      </c>
      <c r="Q1748" s="13">
        <v>23</v>
      </c>
    </row>
    <row r="1749" spans="1:17" x14ac:dyDescent="0.35">
      <c r="A1749" s="11" t="s">
        <v>2904</v>
      </c>
      <c r="B1749" s="13">
        <v>1</v>
      </c>
      <c r="C1749" s="13">
        <v>1500</v>
      </c>
      <c r="D1749" s="13">
        <v>75</v>
      </c>
      <c r="E1749" s="13">
        <v>4</v>
      </c>
      <c r="F1749" s="13"/>
      <c r="G1749" s="13"/>
      <c r="H1749" s="13"/>
      <c r="I1749" s="13"/>
      <c r="J1749" s="13"/>
      <c r="K1749" s="13"/>
      <c r="L1749" s="13"/>
      <c r="M1749" s="13"/>
      <c r="N1749" s="13">
        <v>1</v>
      </c>
      <c r="O1749" s="13">
        <v>1500</v>
      </c>
      <c r="P1749" s="13">
        <v>75</v>
      </c>
      <c r="Q1749" s="13">
        <v>4</v>
      </c>
    </row>
    <row r="1750" spans="1:17" x14ac:dyDescent="0.35">
      <c r="A1750" s="12">
        <v>18.75</v>
      </c>
      <c r="B1750" s="13">
        <v>1</v>
      </c>
      <c r="C1750" s="13">
        <v>1500</v>
      </c>
      <c r="D1750" s="13">
        <v>75</v>
      </c>
      <c r="E1750" s="13">
        <v>4</v>
      </c>
      <c r="F1750" s="13"/>
      <c r="G1750" s="13"/>
      <c r="H1750" s="13"/>
      <c r="I1750" s="13"/>
      <c r="J1750" s="13"/>
      <c r="K1750" s="13"/>
      <c r="L1750" s="13"/>
      <c r="M1750" s="13"/>
      <c r="N1750" s="13">
        <v>1</v>
      </c>
      <c r="O1750" s="13">
        <v>1500</v>
      </c>
      <c r="P1750" s="13">
        <v>75</v>
      </c>
      <c r="Q1750" s="13">
        <v>4</v>
      </c>
    </row>
    <row r="1751" spans="1:17" x14ac:dyDescent="0.35">
      <c r="A1751" s="11" t="s">
        <v>3569</v>
      </c>
      <c r="B1751" s="13"/>
      <c r="C1751" s="13"/>
      <c r="D1751" s="13"/>
      <c r="E1751" s="13"/>
      <c r="F1751" s="13"/>
      <c r="G1751" s="13"/>
      <c r="H1751" s="13"/>
      <c r="I1751" s="13"/>
      <c r="J1751" s="13">
        <v>1</v>
      </c>
      <c r="K1751" s="13">
        <v>2000</v>
      </c>
      <c r="L1751" s="13">
        <v>2287</v>
      </c>
      <c r="M1751" s="13">
        <v>26</v>
      </c>
      <c r="N1751" s="13">
        <v>1</v>
      </c>
      <c r="O1751" s="13">
        <v>2000</v>
      </c>
      <c r="P1751" s="13">
        <v>2287</v>
      </c>
      <c r="Q1751" s="13">
        <v>26</v>
      </c>
    </row>
    <row r="1752" spans="1:17" x14ac:dyDescent="0.35">
      <c r="A1752" s="12">
        <v>87.96</v>
      </c>
      <c r="B1752" s="13"/>
      <c r="C1752" s="13"/>
      <c r="D1752" s="13"/>
      <c r="E1752" s="13"/>
      <c r="F1752" s="13"/>
      <c r="G1752" s="13"/>
      <c r="H1752" s="13"/>
      <c r="I1752" s="13"/>
      <c r="J1752" s="13">
        <v>1</v>
      </c>
      <c r="K1752" s="13">
        <v>2000</v>
      </c>
      <c r="L1752" s="13">
        <v>2287</v>
      </c>
      <c r="M1752" s="13">
        <v>26</v>
      </c>
      <c r="N1752" s="13">
        <v>1</v>
      </c>
      <c r="O1752" s="13">
        <v>2000</v>
      </c>
      <c r="P1752" s="13">
        <v>2287</v>
      </c>
      <c r="Q1752" s="13">
        <v>26</v>
      </c>
    </row>
    <row r="1753" spans="1:17" x14ac:dyDescent="0.35">
      <c r="A1753" s="11" t="s">
        <v>3921</v>
      </c>
      <c r="B1753" s="13">
        <v>1</v>
      </c>
      <c r="C1753" s="13">
        <v>15000</v>
      </c>
      <c r="D1753" s="13">
        <v>2290</v>
      </c>
      <c r="E1753" s="13">
        <v>40</v>
      </c>
      <c r="F1753" s="13"/>
      <c r="G1753" s="13"/>
      <c r="H1753" s="13"/>
      <c r="I1753" s="13"/>
      <c r="J1753" s="13"/>
      <c r="K1753" s="13"/>
      <c r="L1753" s="13"/>
      <c r="M1753" s="13"/>
      <c r="N1753" s="13">
        <v>1</v>
      </c>
      <c r="O1753" s="13">
        <v>15000</v>
      </c>
      <c r="P1753" s="13">
        <v>2290</v>
      </c>
      <c r="Q1753" s="13">
        <v>40</v>
      </c>
    </row>
    <row r="1754" spans="1:17" x14ac:dyDescent="0.35">
      <c r="A1754" s="12">
        <v>57.25</v>
      </c>
      <c r="B1754" s="13">
        <v>1</v>
      </c>
      <c r="C1754" s="13">
        <v>15000</v>
      </c>
      <c r="D1754" s="13">
        <v>2290</v>
      </c>
      <c r="E1754" s="13">
        <v>40</v>
      </c>
      <c r="F1754" s="13"/>
      <c r="G1754" s="13"/>
      <c r="H1754" s="13"/>
      <c r="I1754" s="13"/>
      <c r="J1754" s="13"/>
      <c r="K1754" s="13"/>
      <c r="L1754" s="13"/>
      <c r="M1754" s="13"/>
      <c r="N1754" s="13">
        <v>1</v>
      </c>
      <c r="O1754" s="13">
        <v>15000</v>
      </c>
      <c r="P1754" s="13">
        <v>2290</v>
      </c>
      <c r="Q1754" s="13">
        <v>40</v>
      </c>
    </row>
    <row r="1755" spans="1:17" x14ac:dyDescent="0.35">
      <c r="A1755" s="11" t="s">
        <v>3299</v>
      </c>
      <c r="B1755" s="13"/>
      <c r="C1755" s="13"/>
      <c r="D1755" s="13"/>
      <c r="E1755" s="13"/>
      <c r="F1755" s="13"/>
      <c r="G1755" s="13"/>
      <c r="H1755" s="13"/>
      <c r="I1755" s="13"/>
      <c r="J1755" s="13">
        <v>1</v>
      </c>
      <c r="K1755" s="13">
        <v>3000</v>
      </c>
      <c r="L1755" s="13">
        <v>3486</v>
      </c>
      <c r="M1755" s="13">
        <v>63</v>
      </c>
      <c r="N1755" s="13">
        <v>1</v>
      </c>
      <c r="O1755" s="13">
        <v>3000</v>
      </c>
      <c r="P1755" s="13">
        <v>3486</v>
      </c>
      <c r="Q1755" s="13">
        <v>63</v>
      </c>
    </row>
    <row r="1756" spans="1:17" x14ac:dyDescent="0.35">
      <c r="A1756" s="12">
        <v>55.33</v>
      </c>
      <c r="B1756" s="13"/>
      <c r="C1756" s="13"/>
      <c r="D1756" s="13"/>
      <c r="E1756" s="13"/>
      <c r="F1756" s="13"/>
      <c r="G1756" s="13"/>
      <c r="H1756" s="13"/>
      <c r="I1756" s="13"/>
      <c r="J1756" s="13">
        <v>1</v>
      </c>
      <c r="K1756" s="13">
        <v>3000</v>
      </c>
      <c r="L1756" s="13">
        <v>3486</v>
      </c>
      <c r="M1756" s="13">
        <v>63</v>
      </c>
      <c r="N1756" s="13">
        <v>1</v>
      </c>
      <c r="O1756" s="13">
        <v>3000</v>
      </c>
      <c r="P1756" s="13">
        <v>3486</v>
      </c>
      <c r="Q1756" s="13">
        <v>63</v>
      </c>
    </row>
    <row r="1757" spans="1:17" x14ac:dyDescent="0.35">
      <c r="A1757" s="11" t="s">
        <v>3392</v>
      </c>
      <c r="B1757" s="13"/>
      <c r="C1757" s="13"/>
      <c r="D1757" s="13"/>
      <c r="E1757" s="13"/>
      <c r="F1757" s="13"/>
      <c r="G1757" s="13"/>
      <c r="H1757" s="13"/>
      <c r="I1757" s="13"/>
      <c r="J1757" s="13">
        <v>1</v>
      </c>
      <c r="K1757" s="13">
        <v>1500</v>
      </c>
      <c r="L1757" s="13">
        <v>1587</v>
      </c>
      <c r="M1757" s="13">
        <v>44</v>
      </c>
      <c r="N1757" s="13">
        <v>1</v>
      </c>
      <c r="O1757" s="13">
        <v>1500</v>
      </c>
      <c r="P1757" s="13">
        <v>1587</v>
      </c>
      <c r="Q1757" s="13">
        <v>44</v>
      </c>
    </row>
    <row r="1758" spans="1:17" x14ac:dyDescent="0.35">
      <c r="A1758" s="12">
        <v>36.07</v>
      </c>
      <c r="B1758" s="13"/>
      <c r="C1758" s="13"/>
      <c r="D1758" s="13"/>
      <c r="E1758" s="13"/>
      <c r="F1758" s="13"/>
      <c r="G1758" s="13"/>
      <c r="H1758" s="13"/>
      <c r="I1758" s="13"/>
      <c r="J1758" s="13">
        <v>1</v>
      </c>
      <c r="K1758" s="13">
        <v>1500</v>
      </c>
      <c r="L1758" s="13">
        <v>1587</v>
      </c>
      <c r="M1758" s="13">
        <v>44</v>
      </c>
      <c r="N1758" s="13">
        <v>1</v>
      </c>
      <c r="O1758" s="13">
        <v>1500</v>
      </c>
      <c r="P1758" s="13">
        <v>1587</v>
      </c>
      <c r="Q1758" s="13">
        <v>44</v>
      </c>
    </row>
    <row r="1759" spans="1:17" x14ac:dyDescent="0.35">
      <c r="A1759" s="11" t="s">
        <v>3491</v>
      </c>
      <c r="B1759" s="13"/>
      <c r="C1759" s="13"/>
      <c r="D1759" s="13"/>
      <c r="E1759" s="13"/>
      <c r="F1759" s="13"/>
      <c r="G1759" s="13"/>
      <c r="H1759" s="13"/>
      <c r="I1759" s="13"/>
      <c r="J1759" s="13">
        <v>1</v>
      </c>
      <c r="K1759" s="13">
        <v>3800</v>
      </c>
      <c r="L1759" s="13">
        <v>4000.22</v>
      </c>
      <c r="M1759" s="13">
        <v>35</v>
      </c>
      <c r="N1759" s="13">
        <v>1</v>
      </c>
      <c r="O1759" s="13">
        <v>3800</v>
      </c>
      <c r="P1759" s="13">
        <v>4000.22</v>
      </c>
      <c r="Q1759" s="13">
        <v>35</v>
      </c>
    </row>
    <row r="1760" spans="1:17" x14ac:dyDescent="0.35">
      <c r="A1760" s="12">
        <v>114.29</v>
      </c>
      <c r="B1760" s="13"/>
      <c r="C1760" s="13"/>
      <c r="D1760" s="13"/>
      <c r="E1760" s="13"/>
      <c r="F1760" s="13"/>
      <c r="G1760" s="13"/>
      <c r="H1760" s="13"/>
      <c r="I1760" s="13"/>
      <c r="J1760" s="13">
        <v>1</v>
      </c>
      <c r="K1760" s="13">
        <v>3800</v>
      </c>
      <c r="L1760" s="13">
        <v>4000.22</v>
      </c>
      <c r="M1760" s="13">
        <v>35</v>
      </c>
      <c r="N1760" s="13">
        <v>1</v>
      </c>
      <c r="O1760" s="13">
        <v>3800</v>
      </c>
      <c r="P1760" s="13">
        <v>4000.22</v>
      </c>
      <c r="Q1760" s="13">
        <v>35</v>
      </c>
    </row>
    <row r="1761" spans="1:17" x14ac:dyDescent="0.35">
      <c r="A1761" s="11" t="s">
        <v>3515</v>
      </c>
      <c r="B1761" s="13"/>
      <c r="C1761" s="13"/>
      <c r="D1761" s="13"/>
      <c r="E1761" s="13"/>
      <c r="F1761" s="13"/>
      <c r="G1761" s="13"/>
      <c r="H1761" s="13"/>
      <c r="I1761" s="13"/>
      <c r="J1761" s="13">
        <v>1</v>
      </c>
      <c r="K1761" s="13">
        <v>2500</v>
      </c>
      <c r="L1761" s="13">
        <v>2500</v>
      </c>
      <c r="M1761" s="13">
        <v>11</v>
      </c>
      <c r="N1761" s="13">
        <v>1</v>
      </c>
      <c r="O1761" s="13">
        <v>2500</v>
      </c>
      <c r="P1761" s="13">
        <v>2500</v>
      </c>
      <c r="Q1761" s="13">
        <v>11</v>
      </c>
    </row>
    <row r="1762" spans="1:17" x14ac:dyDescent="0.35">
      <c r="A1762" s="12">
        <v>227.27</v>
      </c>
      <c r="B1762" s="13"/>
      <c r="C1762" s="13"/>
      <c r="D1762" s="13"/>
      <c r="E1762" s="13"/>
      <c r="F1762" s="13"/>
      <c r="G1762" s="13"/>
      <c r="H1762" s="13"/>
      <c r="I1762" s="13"/>
      <c r="J1762" s="13">
        <v>1</v>
      </c>
      <c r="K1762" s="13">
        <v>2500</v>
      </c>
      <c r="L1762" s="13">
        <v>2500</v>
      </c>
      <c r="M1762" s="13">
        <v>11</v>
      </c>
      <c r="N1762" s="13">
        <v>1</v>
      </c>
      <c r="O1762" s="13">
        <v>2500</v>
      </c>
      <c r="P1762" s="13">
        <v>2500</v>
      </c>
      <c r="Q1762" s="13">
        <v>11</v>
      </c>
    </row>
    <row r="1763" spans="1:17" x14ac:dyDescent="0.35">
      <c r="A1763" s="11" t="s">
        <v>4026</v>
      </c>
      <c r="B1763" s="13">
        <v>1</v>
      </c>
      <c r="C1763" s="13">
        <v>2500</v>
      </c>
      <c r="D1763" s="13">
        <v>400</v>
      </c>
      <c r="E1763" s="13">
        <v>6</v>
      </c>
      <c r="F1763" s="13"/>
      <c r="G1763" s="13"/>
      <c r="H1763" s="13"/>
      <c r="I1763" s="13"/>
      <c r="J1763" s="13"/>
      <c r="K1763" s="13"/>
      <c r="L1763" s="13"/>
      <c r="M1763" s="13"/>
      <c r="N1763" s="13">
        <v>1</v>
      </c>
      <c r="O1763" s="13">
        <v>2500</v>
      </c>
      <c r="P1763" s="13">
        <v>400</v>
      </c>
      <c r="Q1763" s="13">
        <v>6</v>
      </c>
    </row>
    <row r="1764" spans="1:17" x14ac:dyDescent="0.35">
      <c r="A1764" s="12">
        <v>66.67</v>
      </c>
      <c r="B1764" s="13">
        <v>1</v>
      </c>
      <c r="C1764" s="13">
        <v>2500</v>
      </c>
      <c r="D1764" s="13">
        <v>400</v>
      </c>
      <c r="E1764" s="13">
        <v>6</v>
      </c>
      <c r="F1764" s="13"/>
      <c r="G1764" s="13"/>
      <c r="H1764" s="13"/>
      <c r="I1764" s="13"/>
      <c r="J1764" s="13"/>
      <c r="K1764" s="13"/>
      <c r="L1764" s="13"/>
      <c r="M1764" s="13"/>
      <c r="N1764" s="13">
        <v>1</v>
      </c>
      <c r="O1764" s="13">
        <v>2500</v>
      </c>
      <c r="P1764" s="13">
        <v>400</v>
      </c>
      <c r="Q1764" s="13">
        <v>6</v>
      </c>
    </row>
    <row r="1765" spans="1:17" x14ac:dyDescent="0.35">
      <c r="A1765" s="11" t="s">
        <v>3808</v>
      </c>
      <c r="B1765" s="13"/>
      <c r="C1765" s="13"/>
      <c r="D1765" s="13"/>
      <c r="E1765" s="13"/>
      <c r="F1765" s="13"/>
      <c r="G1765" s="13"/>
      <c r="H1765" s="13"/>
      <c r="I1765" s="13"/>
      <c r="J1765" s="13">
        <v>1</v>
      </c>
      <c r="K1765" s="13">
        <v>250</v>
      </c>
      <c r="L1765" s="13">
        <v>825</v>
      </c>
      <c r="M1765" s="13">
        <v>19</v>
      </c>
      <c r="N1765" s="13">
        <v>1</v>
      </c>
      <c r="O1765" s="13">
        <v>250</v>
      </c>
      <c r="P1765" s="13">
        <v>825</v>
      </c>
      <c r="Q1765" s="13">
        <v>19</v>
      </c>
    </row>
    <row r="1766" spans="1:17" x14ac:dyDescent="0.35">
      <c r="A1766" s="12">
        <v>43.42</v>
      </c>
      <c r="B1766" s="13"/>
      <c r="C1766" s="13"/>
      <c r="D1766" s="13"/>
      <c r="E1766" s="13"/>
      <c r="F1766" s="13"/>
      <c r="G1766" s="13"/>
      <c r="H1766" s="13"/>
      <c r="I1766" s="13"/>
      <c r="J1766" s="13">
        <v>1</v>
      </c>
      <c r="K1766" s="13">
        <v>250</v>
      </c>
      <c r="L1766" s="13">
        <v>825</v>
      </c>
      <c r="M1766" s="13">
        <v>19</v>
      </c>
      <c r="N1766" s="13">
        <v>1</v>
      </c>
      <c r="O1766" s="13">
        <v>250</v>
      </c>
      <c r="P1766" s="13">
        <v>825</v>
      </c>
      <c r="Q1766" s="13">
        <v>19</v>
      </c>
    </row>
    <row r="1767" spans="1:17" x14ac:dyDescent="0.35">
      <c r="A1767" s="11" t="s">
        <v>4018</v>
      </c>
      <c r="B1767" s="13">
        <v>1</v>
      </c>
      <c r="C1767" s="13">
        <v>18000</v>
      </c>
      <c r="D1767" s="13">
        <v>12521</v>
      </c>
      <c r="E1767" s="13">
        <v>197</v>
      </c>
      <c r="F1767" s="13"/>
      <c r="G1767" s="13"/>
      <c r="H1767" s="13"/>
      <c r="I1767" s="13"/>
      <c r="J1767" s="13"/>
      <c r="K1767" s="13"/>
      <c r="L1767" s="13"/>
      <c r="M1767" s="13"/>
      <c r="N1767" s="13">
        <v>1</v>
      </c>
      <c r="O1767" s="13">
        <v>18000</v>
      </c>
      <c r="P1767" s="13">
        <v>12521</v>
      </c>
      <c r="Q1767" s="13">
        <v>197</v>
      </c>
    </row>
    <row r="1768" spans="1:17" x14ac:dyDescent="0.35">
      <c r="A1768" s="12">
        <v>63.56</v>
      </c>
      <c r="B1768" s="13">
        <v>1</v>
      </c>
      <c r="C1768" s="13">
        <v>18000</v>
      </c>
      <c r="D1768" s="13">
        <v>12521</v>
      </c>
      <c r="E1768" s="13">
        <v>197</v>
      </c>
      <c r="F1768" s="13"/>
      <c r="G1768" s="13"/>
      <c r="H1768" s="13"/>
      <c r="I1768" s="13"/>
      <c r="J1768" s="13"/>
      <c r="K1768" s="13"/>
      <c r="L1768" s="13"/>
      <c r="M1768" s="13"/>
      <c r="N1768" s="13">
        <v>1</v>
      </c>
      <c r="O1768" s="13">
        <v>18000</v>
      </c>
      <c r="P1768" s="13">
        <v>12521</v>
      </c>
      <c r="Q1768" s="13">
        <v>197</v>
      </c>
    </row>
    <row r="1769" spans="1:17" x14ac:dyDescent="0.35">
      <c r="A1769" s="11" t="s">
        <v>3251</v>
      </c>
      <c r="B1769" s="13"/>
      <c r="C1769" s="13"/>
      <c r="D1769" s="13"/>
      <c r="E1769" s="13"/>
      <c r="F1769" s="13"/>
      <c r="G1769" s="13"/>
      <c r="H1769" s="13"/>
      <c r="I1769" s="13"/>
      <c r="J1769" s="13">
        <v>1</v>
      </c>
      <c r="K1769" s="13">
        <v>1500</v>
      </c>
      <c r="L1769" s="13">
        <v>1661</v>
      </c>
      <c r="M1769" s="13">
        <v>20</v>
      </c>
      <c r="N1769" s="13">
        <v>1</v>
      </c>
      <c r="O1769" s="13">
        <v>1500</v>
      </c>
      <c r="P1769" s="13">
        <v>1661</v>
      </c>
      <c r="Q1769" s="13">
        <v>20</v>
      </c>
    </row>
    <row r="1770" spans="1:17" x14ac:dyDescent="0.35">
      <c r="A1770" s="12">
        <v>83.05</v>
      </c>
      <c r="B1770" s="13"/>
      <c r="C1770" s="13"/>
      <c r="D1770" s="13"/>
      <c r="E1770" s="13"/>
      <c r="F1770" s="13"/>
      <c r="G1770" s="13"/>
      <c r="H1770" s="13"/>
      <c r="I1770" s="13"/>
      <c r="J1770" s="13">
        <v>1</v>
      </c>
      <c r="K1770" s="13">
        <v>1500</v>
      </c>
      <c r="L1770" s="13">
        <v>1661</v>
      </c>
      <c r="M1770" s="13">
        <v>20</v>
      </c>
      <c r="N1770" s="13">
        <v>1</v>
      </c>
      <c r="O1770" s="13">
        <v>1500</v>
      </c>
      <c r="P1770" s="13">
        <v>1661</v>
      </c>
      <c r="Q1770" s="13">
        <v>20</v>
      </c>
    </row>
    <row r="1771" spans="1:17" x14ac:dyDescent="0.35">
      <c r="A1771" s="11" t="s">
        <v>4055</v>
      </c>
      <c r="B1771" s="13">
        <v>1</v>
      </c>
      <c r="C1771" s="13">
        <v>10000</v>
      </c>
      <c r="D1771" s="13">
        <v>250</v>
      </c>
      <c r="E1771" s="13">
        <v>7</v>
      </c>
      <c r="F1771" s="13"/>
      <c r="G1771" s="13"/>
      <c r="H1771" s="13"/>
      <c r="I1771" s="13"/>
      <c r="J1771" s="13"/>
      <c r="K1771" s="13"/>
      <c r="L1771" s="13"/>
      <c r="M1771" s="13"/>
      <c r="N1771" s="13">
        <v>1</v>
      </c>
      <c r="O1771" s="13">
        <v>10000</v>
      </c>
      <c r="P1771" s="13">
        <v>250</v>
      </c>
      <c r="Q1771" s="13">
        <v>7</v>
      </c>
    </row>
    <row r="1772" spans="1:17" x14ac:dyDescent="0.35">
      <c r="A1772" s="12">
        <v>35.71</v>
      </c>
      <c r="B1772" s="13">
        <v>1</v>
      </c>
      <c r="C1772" s="13">
        <v>10000</v>
      </c>
      <c r="D1772" s="13">
        <v>250</v>
      </c>
      <c r="E1772" s="13">
        <v>7</v>
      </c>
      <c r="F1772" s="13"/>
      <c r="G1772" s="13"/>
      <c r="H1772" s="13"/>
      <c r="I1772" s="13"/>
      <c r="J1772" s="13"/>
      <c r="K1772" s="13"/>
      <c r="L1772" s="13"/>
      <c r="M1772" s="13"/>
      <c r="N1772" s="13">
        <v>1</v>
      </c>
      <c r="O1772" s="13">
        <v>10000</v>
      </c>
      <c r="P1772" s="13">
        <v>250</v>
      </c>
      <c r="Q1772" s="13">
        <v>7</v>
      </c>
    </row>
    <row r="1773" spans="1:17" x14ac:dyDescent="0.35">
      <c r="A1773" s="11" t="s">
        <v>4028</v>
      </c>
      <c r="B1773" s="13">
        <v>1</v>
      </c>
      <c r="C1773" s="13">
        <v>6048</v>
      </c>
      <c r="D1773" s="13">
        <v>413</v>
      </c>
      <c r="E1773" s="13">
        <v>7</v>
      </c>
      <c r="F1773" s="13"/>
      <c r="G1773" s="13"/>
      <c r="H1773" s="13"/>
      <c r="I1773" s="13"/>
      <c r="J1773" s="13"/>
      <c r="K1773" s="13"/>
      <c r="L1773" s="13"/>
      <c r="M1773" s="13"/>
      <c r="N1773" s="13">
        <v>1</v>
      </c>
      <c r="O1773" s="13">
        <v>6048</v>
      </c>
      <c r="P1773" s="13">
        <v>413</v>
      </c>
      <c r="Q1773" s="13">
        <v>7</v>
      </c>
    </row>
    <row r="1774" spans="1:17" x14ac:dyDescent="0.35">
      <c r="A1774" s="12">
        <v>59</v>
      </c>
      <c r="B1774" s="13">
        <v>1</v>
      </c>
      <c r="C1774" s="13">
        <v>6048</v>
      </c>
      <c r="D1774" s="13">
        <v>413</v>
      </c>
      <c r="E1774" s="13">
        <v>7</v>
      </c>
      <c r="F1774" s="13"/>
      <c r="G1774" s="13"/>
      <c r="H1774" s="13"/>
      <c r="I1774" s="13"/>
      <c r="J1774" s="13"/>
      <c r="K1774" s="13"/>
      <c r="L1774" s="13"/>
      <c r="M1774" s="13"/>
      <c r="N1774" s="13">
        <v>1</v>
      </c>
      <c r="O1774" s="13">
        <v>6048</v>
      </c>
      <c r="P1774" s="13">
        <v>413</v>
      </c>
      <c r="Q1774" s="13">
        <v>7</v>
      </c>
    </row>
    <row r="1775" spans="1:17" x14ac:dyDescent="0.35">
      <c r="A1775" s="11" t="s">
        <v>3165</v>
      </c>
      <c r="B1775" s="13"/>
      <c r="C1775" s="13"/>
      <c r="D1775" s="13"/>
      <c r="E1775" s="13"/>
      <c r="F1775" s="13"/>
      <c r="G1775" s="13"/>
      <c r="H1775" s="13"/>
      <c r="I1775" s="13"/>
      <c r="J1775" s="13">
        <v>1</v>
      </c>
      <c r="K1775" s="13">
        <v>750</v>
      </c>
      <c r="L1775" s="13">
        <v>1220</v>
      </c>
      <c r="M1775" s="13">
        <v>21</v>
      </c>
      <c r="N1775" s="13">
        <v>1</v>
      </c>
      <c r="O1775" s="13">
        <v>750</v>
      </c>
      <c r="P1775" s="13">
        <v>1220</v>
      </c>
      <c r="Q1775" s="13">
        <v>21</v>
      </c>
    </row>
    <row r="1776" spans="1:17" x14ac:dyDescent="0.35">
      <c r="A1776" s="12">
        <v>58.1</v>
      </c>
      <c r="B1776" s="13"/>
      <c r="C1776" s="13"/>
      <c r="D1776" s="13"/>
      <c r="E1776" s="13"/>
      <c r="F1776" s="13"/>
      <c r="G1776" s="13"/>
      <c r="H1776" s="13"/>
      <c r="I1776" s="13"/>
      <c r="J1776" s="13">
        <v>1</v>
      </c>
      <c r="K1776" s="13">
        <v>750</v>
      </c>
      <c r="L1776" s="13">
        <v>1220</v>
      </c>
      <c r="M1776" s="13">
        <v>21</v>
      </c>
      <c r="N1776" s="13">
        <v>1</v>
      </c>
      <c r="O1776" s="13">
        <v>750</v>
      </c>
      <c r="P1776" s="13">
        <v>1220</v>
      </c>
      <c r="Q1776" s="13">
        <v>21</v>
      </c>
    </row>
    <row r="1777" spans="1:17" x14ac:dyDescent="0.35">
      <c r="A1777" s="11" t="s">
        <v>3447</v>
      </c>
      <c r="B1777" s="13"/>
      <c r="C1777" s="13"/>
      <c r="D1777" s="13"/>
      <c r="E1777" s="13"/>
      <c r="F1777" s="13"/>
      <c r="G1777" s="13"/>
      <c r="H1777" s="13"/>
      <c r="I1777" s="13"/>
      <c r="J1777" s="13">
        <v>1</v>
      </c>
      <c r="K1777" s="13">
        <v>2100</v>
      </c>
      <c r="L1777" s="13">
        <v>2305</v>
      </c>
      <c r="M1777" s="13">
        <v>45</v>
      </c>
      <c r="N1777" s="13">
        <v>1</v>
      </c>
      <c r="O1777" s="13">
        <v>2100</v>
      </c>
      <c r="P1777" s="13">
        <v>2305</v>
      </c>
      <c r="Q1777" s="13">
        <v>45</v>
      </c>
    </row>
    <row r="1778" spans="1:17" x14ac:dyDescent="0.35">
      <c r="A1778" s="12">
        <v>51.22</v>
      </c>
      <c r="B1778" s="13"/>
      <c r="C1778" s="13"/>
      <c r="D1778" s="13"/>
      <c r="E1778" s="13"/>
      <c r="F1778" s="13"/>
      <c r="G1778" s="13"/>
      <c r="H1778" s="13"/>
      <c r="I1778" s="13"/>
      <c r="J1778" s="13">
        <v>1</v>
      </c>
      <c r="K1778" s="13">
        <v>2100</v>
      </c>
      <c r="L1778" s="13">
        <v>2305</v>
      </c>
      <c r="M1778" s="13">
        <v>45</v>
      </c>
      <c r="N1778" s="13">
        <v>1</v>
      </c>
      <c r="O1778" s="13">
        <v>2100</v>
      </c>
      <c r="P1778" s="13">
        <v>2305</v>
      </c>
      <c r="Q1778" s="13">
        <v>45</v>
      </c>
    </row>
    <row r="1779" spans="1:17" x14ac:dyDescent="0.35">
      <c r="A1779" s="11" t="s">
        <v>3548</v>
      </c>
      <c r="B1779" s="13"/>
      <c r="C1779" s="13"/>
      <c r="D1779" s="13"/>
      <c r="E1779" s="13"/>
      <c r="F1779" s="13"/>
      <c r="G1779" s="13"/>
      <c r="H1779" s="13"/>
      <c r="I1779" s="13"/>
      <c r="J1779" s="13">
        <v>1</v>
      </c>
      <c r="K1779" s="13">
        <v>1000</v>
      </c>
      <c r="L1779" s="13">
        <v>1020</v>
      </c>
      <c r="M1779" s="13">
        <v>42</v>
      </c>
      <c r="N1779" s="13">
        <v>1</v>
      </c>
      <c r="O1779" s="13">
        <v>1000</v>
      </c>
      <c r="P1779" s="13">
        <v>1020</v>
      </c>
      <c r="Q1779" s="13">
        <v>42</v>
      </c>
    </row>
    <row r="1780" spans="1:17" x14ac:dyDescent="0.35">
      <c r="A1780" s="12">
        <v>24.29</v>
      </c>
      <c r="B1780" s="13"/>
      <c r="C1780" s="13"/>
      <c r="D1780" s="13"/>
      <c r="E1780" s="13"/>
      <c r="F1780" s="13"/>
      <c r="G1780" s="13"/>
      <c r="H1780" s="13"/>
      <c r="I1780" s="13"/>
      <c r="J1780" s="13">
        <v>1</v>
      </c>
      <c r="K1780" s="13">
        <v>1000</v>
      </c>
      <c r="L1780" s="13">
        <v>1020</v>
      </c>
      <c r="M1780" s="13">
        <v>42</v>
      </c>
      <c r="N1780" s="13">
        <v>1</v>
      </c>
      <c r="O1780" s="13">
        <v>1000</v>
      </c>
      <c r="P1780" s="13">
        <v>1020</v>
      </c>
      <c r="Q1780" s="13">
        <v>42</v>
      </c>
    </row>
    <row r="1781" spans="1:17" x14ac:dyDescent="0.35">
      <c r="A1781" s="11" t="s">
        <v>2825</v>
      </c>
      <c r="B1781" s="13"/>
      <c r="C1781" s="13"/>
      <c r="D1781" s="13"/>
      <c r="E1781" s="13"/>
      <c r="F1781" s="13"/>
      <c r="G1781" s="13"/>
      <c r="H1781" s="13"/>
      <c r="I1781" s="13"/>
      <c r="J1781" s="13">
        <v>1</v>
      </c>
      <c r="K1781" s="13">
        <v>3000</v>
      </c>
      <c r="L1781" s="13">
        <v>3100</v>
      </c>
      <c r="M1781" s="13">
        <v>51</v>
      </c>
      <c r="N1781" s="13">
        <v>1</v>
      </c>
      <c r="O1781" s="13">
        <v>3000</v>
      </c>
      <c r="P1781" s="13">
        <v>3100</v>
      </c>
      <c r="Q1781" s="13">
        <v>51</v>
      </c>
    </row>
    <row r="1782" spans="1:17" x14ac:dyDescent="0.35">
      <c r="A1782" s="12">
        <v>60.78</v>
      </c>
      <c r="B1782" s="13"/>
      <c r="C1782" s="13"/>
      <c r="D1782" s="13"/>
      <c r="E1782" s="13"/>
      <c r="F1782" s="13"/>
      <c r="G1782" s="13"/>
      <c r="H1782" s="13"/>
      <c r="I1782" s="13"/>
      <c r="J1782" s="13">
        <v>1</v>
      </c>
      <c r="K1782" s="13">
        <v>3000</v>
      </c>
      <c r="L1782" s="13">
        <v>3100</v>
      </c>
      <c r="M1782" s="13">
        <v>51</v>
      </c>
      <c r="N1782" s="13">
        <v>1</v>
      </c>
      <c r="O1782" s="13">
        <v>3000</v>
      </c>
      <c r="P1782" s="13">
        <v>3100</v>
      </c>
      <c r="Q1782" s="13">
        <v>51</v>
      </c>
    </row>
    <row r="1783" spans="1:17" x14ac:dyDescent="0.35">
      <c r="A1783" s="11" t="s">
        <v>3453</v>
      </c>
      <c r="B1783" s="13"/>
      <c r="C1783" s="13"/>
      <c r="D1783" s="13"/>
      <c r="E1783" s="13"/>
      <c r="F1783" s="13"/>
      <c r="G1783" s="13"/>
      <c r="H1783" s="13"/>
      <c r="I1783" s="13"/>
      <c r="J1783" s="13">
        <v>1</v>
      </c>
      <c r="K1783" s="13">
        <v>700</v>
      </c>
      <c r="L1783" s="13">
        <v>705</v>
      </c>
      <c r="M1783" s="13">
        <v>21</v>
      </c>
      <c r="N1783" s="13">
        <v>1</v>
      </c>
      <c r="O1783" s="13">
        <v>700</v>
      </c>
      <c r="P1783" s="13">
        <v>705</v>
      </c>
      <c r="Q1783" s="13">
        <v>21</v>
      </c>
    </row>
    <row r="1784" spans="1:17" x14ac:dyDescent="0.35">
      <c r="A1784" s="12">
        <v>33.57</v>
      </c>
      <c r="B1784" s="13"/>
      <c r="C1784" s="13"/>
      <c r="D1784" s="13"/>
      <c r="E1784" s="13"/>
      <c r="F1784" s="13"/>
      <c r="G1784" s="13"/>
      <c r="H1784" s="13"/>
      <c r="I1784" s="13"/>
      <c r="J1784" s="13">
        <v>1</v>
      </c>
      <c r="K1784" s="13">
        <v>700</v>
      </c>
      <c r="L1784" s="13">
        <v>705</v>
      </c>
      <c r="M1784" s="13">
        <v>21</v>
      </c>
      <c r="N1784" s="13">
        <v>1</v>
      </c>
      <c r="O1784" s="13">
        <v>700</v>
      </c>
      <c r="P1784" s="13">
        <v>705</v>
      </c>
      <c r="Q1784" s="13">
        <v>21</v>
      </c>
    </row>
    <row r="1785" spans="1:17" x14ac:dyDescent="0.35">
      <c r="A1785" s="11" t="s">
        <v>1298</v>
      </c>
      <c r="B1785" s="13"/>
      <c r="C1785" s="13"/>
      <c r="D1785" s="13"/>
      <c r="E1785" s="13"/>
      <c r="F1785" s="13"/>
      <c r="G1785" s="13"/>
      <c r="H1785" s="13"/>
      <c r="I1785" s="13"/>
      <c r="J1785" s="13">
        <v>1</v>
      </c>
      <c r="K1785" s="13">
        <v>20000</v>
      </c>
      <c r="L1785" s="13">
        <v>21905</v>
      </c>
      <c r="M1785" s="13">
        <v>238</v>
      </c>
      <c r="N1785" s="13">
        <v>1</v>
      </c>
      <c r="O1785" s="13">
        <v>20000</v>
      </c>
      <c r="P1785" s="13">
        <v>21905</v>
      </c>
      <c r="Q1785" s="13">
        <v>238</v>
      </c>
    </row>
    <row r="1786" spans="1:17" x14ac:dyDescent="0.35">
      <c r="A1786" s="12">
        <v>92.04</v>
      </c>
      <c r="B1786" s="13"/>
      <c r="C1786" s="13"/>
      <c r="D1786" s="13"/>
      <c r="E1786" s="13"/>
      <c r="F1786" s="13"/>
      <c r="G1786" s="13"/>
      <c r="H1786" s="13"/>
      <c r="I1786" s="13"/>
      <c r="J1786" s="13">
        <v>1</v>
      </c>
      <c r="K1786" s="13">
        <v>20000</v>
      </c>
      <c r="L1786" s="13">
        <v>21905</v>
      </c>
      <c r="M1786" s="13">
        <v>238</v>
      </c>
      <c r="N1786" s="13">
        <v>1</v>
      </c>
      <c r="O1786" s="13">
        <v>20000</v>
      </c>
      <c r="P1786" s="13">
        <v>21905</v>
      </c>
      <c r="Q1786" s="13">
        <v>238</v>
      </c>
    </row>
    <row r="1787" spans="1:17" x14ac:dyDescent="0.35">
      <c r="A1787" s="11" t="s">
        <v>3850</v>
      </c>
      <c r="B1787" s="13">
        <v>1</v>
      </c>
      <c r="C1787" s="13">
        <v>100000</v>
      </c>
      <c r="D1787" s="13">
        <v>26</v>
      </c>
      <c r="E1787" s="13">
        <v>2</v>
      </c>
      <c r="F1787" s="13"/>
      <c r="G1787" s="13"/>
      <c r="H1787" s="13"/>
      <c r="I1787" s="13"/>
      <c r="J1787" s="13"/>
      <c r="K1787" s="13"/>
      <c r="L1787" s="13"/>
      <c r="M1787" s="13"/>
      <c r="N1787" s="13">
        <v>1</v>
      </c>
      <c r="O1787" s="13">
        <v>100000</v>
      </c>
      <c r="P1787" s="13">
        <v>26</v>
      </c>
      <c r="Q1787" s="13">
        <v>2</v>
      </c>
    </row>
    <row r="1788" spans="1:17" x14ac:dyDescent="0.35">
      <c r="A1788" s="12">
        <v>13</v>
      </c>
      <c r="B1788" s="13">
        <v>1</v>
      </c>
      <c r="C1788" s="13">
        <v>100000</v>
      </c>
      <c r="D1788" s="13">
        <v>26</v>
      </c>
      <c r="E1788" s="13">
        <v>2</v>
      </c>
      <c r="F1788" s="13"/>
      <c r="G1788" s="13"/>
      <c r="H1788" s="13"/>
      <c r="I1788" s="13"/>
      <c r="J1788" s="13"/>
      <c r="K1788" s="13"/>
      <c r="L1788" s="13"/>
      <c r="M1788" s="13"/>
      <c r="N1788" s="13">
        <v>1</v>
      </c>
      <c r="O1788" s="13">
        <v>100000</v>
      </c>
      <c r="P1788" s="13">
        <v>26</v>
      </c>
      <c r="Q1788" s="13">
        <v>2</v>
      </c>
    </row>
    <row r="1789" spans="1:17" x14ac:dyDescent="0.35">
      <c r="A1789" s="11" t="s">
        <v>3344</v>
      </c>
      <c r="B1789" s="13"/>
      <c r="C1789" s="13"/>
      <c r="D1789" s="13"/>
      <c r="E1789" s="13"/>
      <c r="F1789" s="13"/>
      <c r="G1789" s="13"/>
      <c r="H1789" s="13"/>
      <c r="I1789" s="13"/>
      <c r="J1789" s="13">
        <v>1</v>
      </c>
      <c r="K1789" s="13">
        <v>4500</v>
      </c>
      <c r="L1789" s="13">
        <v>4565</v>
      </c>
      <c r="M1789" s="13">
        <v>40</v>
      </c>
      <c r="N1789" s="13">
        <v>1</v>
      </c>
      <c r="O1789" s="13">
        <v>4500</v>
      </c>
      <c r="P1789" s="13">
        <v>4565</v>
      </c>
      <c r="Q1789" s="13">
        <v>40</v>
      </c>
    </row>
    <row r="1790" spans="1:17" x14ac:dyDescent="0.35">
      <c r="A1790" s="12">
        <v>114.13</v>
      </c>
      <c r="B1790" s="13"/>
      <c r="C1790" s="13"/>
      <c r="D1790" s="13"/>
      <c r="E1790" s="13"/>
      <c r="F1790" s="13"/>
      <c r="G1790" s="13"/>
      <c r="H1790" s="13"/>
      <c r="I1790" s="13"/>
      <c r="J1790" s="13">
        <v>1</v>
      </c>
      <c r="K1790" s="13">
        <v>4500</v>
      </c>
      <c r="L1790" s="13">
        <v>4565</v>
      </c>
      <c r="M1790" s="13">
        <v>40</v>
      </c>
      <c r="N1790" s="13">
        <v>1</v>
      </c>
      <c r="O1790" s="13">
        <v>4500</v>
      </c>
      <c r="P1790" s="13">
        <v>4565</v>
      </c>
      <c r="Q1790" s="13">
        <v>40</v>
      </c>
    </row>
    <row r="1791" spans="1:17" x14ac:dyDescent="0.35">
      <c r="A1791" s="11" t="s">
        <v>4033</v>
      </c>
      <c r="B1791" s="13">
        <v>1</v>
      </c>
      <c r="C1791" s="13">
        <v>700</v>
      </c>
      <c r="D1791" s="13">
        <v>80</v>
      </c>
      <c r="E1791" s="13">
        <v>2</v>
      </c>
      <c r="F1791" s="13"/>
      <c r="G1791" s="13"/>
      <c r="H1791" s="13"/>
      <c r="I1791" s="13"/>
      <c r="J1791" s="13"/>
      <c r="K1791" s="13"/>
      <c r="L1791" s="13"/>
      <c r="M1791" s="13"/>
      <c r="N1791" s="13">
        <v>1</v>
      </c>
      <c r="O1791" s="13">
        <v>700</v>
      </c>
      <c r="P1791" s="13">
        <v>80</v>
      </c>
      <c r="Q1791" s="13">
        <v>2</v>
      </c>
    </row>
    <row r="1792" spans="1:17" x14ac:dyDescent="0.35">
      <c r="A1792" s="12">
        <v>40</v>
      </c>
      <c r="B1792" s="13">
        <v>1</v>
      </c>
      <c r="C1792" s="13">
        <v>700</v>
      </c>
      <c r="D1792" s="13">
        <v>80</v>
      </c>
      <c r="E1792" s="13">
        <v>2</v>
      </c>
      <c r="F1792" s="13"/>
      <c r="G1792" s="13"/>
      <c r="H1792" s="13"/>
      <c r="I1792" s="13"/>
      <c r="J1792" s="13"/>
      <c r="K1792" s="13"/>
      <c r="L1792" s="13"/>
      <c r="M1792" s="13"/>
      <c r="N1792" s="13">
        <v>1</v>
      </c>
      <c r="O1792" s="13">
        <v>700</v>
      </c>
      <c r="P1792" s="13">
        <v>80</v>
      </c>
      <c r="Q1792" s="13">
        <v>2</v>
      </c>
    </row>
    <row r="1793" spans="1:17" x14ac:dyDescent="0.35">
      <c r="A1793" s="11" t="s">
        <v>4065</v>
      </c>
      <c r="B1793" s="13">
        <v>1</v>
      </c>
      <c r="C1793" s="13">
        <v>1250</v>
      </c>
      <c r="D1793" s="13">
        <v>430</v>
      </c>
      <c r="E1793" s="13">
        <v>13</v>
      </c>
      <c r="F1793" s="13"/>
      <c r="G1793" s="13"/>
      <c r="H1793" s="13"/>
      <c r="I1793" s="13"/>
      <c r="J1793" s="13"/>
      <c r="K1793" s="13"/>
      <c r="L1793" s="13"/>
      <c r="M1793" s="13"/>
      <c r="N1793" s="13">
        <v>1</v>
      </c>
      <c r="O1793" s="13">
        <v>1250</v>
      </c>
      <c r="P1793" s="13">
        <v>430</v>
      </c>
      <c r="Q1793" s="13">
        <v>13</v>
      </c>
    </row>
    <row r="1794" spans="1:17" x14ac:dyDescent="0.35">
      <c r="A1794" s="12">
        <v>33.08</v>
      </c>
      <c r="B1794" s="13">
        <v>1</v>
      </c>
      <c r="C1794" s="13">
        <v>1250</v>
      </c>
      <c r="D1794" s="13">
        <v>430</v>
      </c>
      <c r="E1794" s="13">
        <v>13</v>
      </c>
      <c r="F1794" s="13"/>
      <c r="G1794" s="13"/>
      <c r="H1794" s="13"/>
      <c r="I1794" s="13"/>
      <c r="J1794" s="13"/>
      <c r="K1794" s="13"/>
      <c r="L1794" s="13"/>
      <c r="M1794" s="13"/>
      <c r="N1794" s="13">
        <v>1</v>
      </c>
      <c r="O1794" s="13">
        <v>1250</v>
      </c>
      <c r="P1794" s="13">
        <v>430</v>
      </c>
      <c r="Q1794" s="13">
        <v>13</v>
      </c>
    </row>
    <row r="1795" spans="1:17" x14ac:dyDescent="0.35">
      <c r="A1795" s="11" t="s">
        <v>3142</v>
      </c>
      <c r="B1795" s="13"/>
      <c r="C1795" s="13"/>
      <c r="D1795" s="13"/>
      <c r="E1795" s="13"/>
      <c r="F1795" s="13">
        <v>1</v>
      </c>
      <c r="G1795" s="13">
        <v>2750</v>
      </c>
      <c r="H1795" s="13">
        <v>45</v>
      </c>
      <c r="I1795" s="13">
        <v>3</v>
      </c>
      <c r="J1795" s="13"/>
      <c r="K1795" s="13"/>
      <c r="L1795" s="13"/>
      <c r="M1795" s="13"/>
      <c r="N1795" s="13">
        <v>1</v>
      </c>
      <c r="O1795" s="13">
        <v>2750</v>
      </c>
      <c r="P1795" s="13">
        <v>45</v>
      </c>
      <c r="Q1795" s="13">
        <v>3</v>
      </c>
    </row>
    <row r="1796" spans="1:17" x14ac:dyDescent="0.35">
      <c r="A1796" s="12">
        <v>15</v>
      </c>
      <c r="B1796" s="13"/>
      <c r="C1796" s="13"/>
      <c r="D1796" s="13"/>
      <c r="E1796" s="13"/>
      <c r="F1796" s="13">
        <v>1</v>
      </c>
      <c r="G1796" s="13">
        <v>2750</v>
      </c>
      <c r="H1796" s="13">
        <v>45</v>
      </c>
      <c r="I1796" s="13">
        <v>3</v>
      </c>
      <c r="J1796" s="13"/>
      <c r="K1796" s="13"/>
      <c r="L1796" s="13"/>
      <c r="M1796" s="13"/>
      <c r="N1796" s="13">
        <v>1</v>
      </c>
      <c r="O1796" s="13">
        <v>2750</v>
      </c>
      <c r="P1796" s="13">
        <v>45</v>
      </c>
      <c r="Q1796" s="13">
        <v>3</v>
      </c>
    </row>
    <row r="1797" spans="1:17" x14ac:dyDescent="0.35">
      <c r="A1797" s="11" t="s">
        <v>2827</v>
      </c>
      <c r="B1797" s="13"/>
      <c r="C1797" s="13"/>
      <c r="D1797" s="13"/>
      <c r="E1797" s="13"/>
      <c r="F1797" s="13"/>
      <c r="G1797" s="13"/>
      <c r="H1797" s="13"/>
      <c r="I1797" s="13"/>
      <c r="J1797" s="13">
        <v>1</v>
      </c>
      <c r="K1797" s="13">
        <v>2000</v>
      </c>
      <c r="L1797" s="13">
        <v>2405</v>
      </c>
      <c r="M1797" s="13">
        <v>23</v>
      </c>
      <c r="N1797" s="13">
        <v>1</v>
      </c>
      <c r="O1797" s="13">
        <v>2000</v>
      </c>
      <c r="P1797" s="13">
        <v>2405</v>
      </c>
      <c r="Q1797" s="13">
        <v>23</v>
      </c>
    </row>
    <row r="1798" spans="1:17" x14ac:dyDescent="0.35">
      <c r="A1798" s="12">
        <v>104.57</v>
      </c>
      <c r="B1798" s="13"/>
      <c r="C1798" s="13"/>
      <c r="D1798" s="13"/>
      <c r="E1798" s="13"/>
      <c r="F1798" s="13"/>
      <c r="G1798" s="13"/>
      <c r="H1798" s="13"/>
      <c r="I1798" s="13"/>
      <c r="J1798" s="13">
        <v>1</v>
      </c>
      <c r="K1798" s="13">
        <v>2000</v>
      </c>
      <c r="L1798" s="13">
        <v>2405</v>
      </c>
      <c r="M1798" s="13">
        <v>23</v>
      </c>
      <c r="N1798" s="13">
        <v>1</v>
      </c>
      <c r="O1798" s="13">
        <v>2000</v>
      </c>
      <c r="P1798" s="13">
        <v>2405</v>
      </c>
      <c r="Q1798" s="13">
        <v>23</v>
      </c>
    </row>
    <row r="1799" spans="1:17" x14ac:dyDescent="0.35">
      <c r="A1799" s="11" t="s">
        <v>2804</v>
      </c>
      <c r="B1799" s="13"/>
      <c r="C1799" s="13"/>
      <c r="D1799" s="13"/>
      <c r="E1799" s="13"/>
      <c r="F1799" s="13"/>
      <c r="G1799" s="13"/>
      <c r="H1799" s="13"/>
      <c r="I1799" s="13"/>
      <c r="J1799" s="13">
        <v>1</v>
      </c>
      <c r="K1799" s="13">
        <v>1000</v>
      </c>
      <c r="L1799" s="13">
        <v>1150</v>
      </c>
      <c r="M1799" s="13">
        <v>23</v>
      </c>
      <c r="N1799" s="13">
        <v>1</v>
      </c>
      <c r="O1799" s="13">
        <v>1000</v>
      </c>
      <c r="P1799" s="13">
        <v>1150</v>
      </c>
      <c r="Q1799" s="13">
        <v>23</v>
      </c>
    </row>
    <row r="1800" spans="1:17" x14ac:dyDescent="0.35">
      <c r="A1800" s="12">
        <v>50</v>
      </c>
      <c r="B1800" s="13"/>
      <c r="C1800" s="13"/>
      <c r="D1800" s="13"/>
      <c r="E1800" s="13"/>
      <c r="F1800" s="13"/>
      <c r="G1800" s="13"/>
      <c r="H1800" s="13"/>
      <c r="I1800" s="13"/>
      <c r="J1800" s="13">
        <v>1</v>
      </c>
      <c r="K1800" s="13">
        <v>1000</v>
      </c>
      <c r="L1800" s="13">
        <v>1150</v>
      </c>
      <c r="M1800" s="13">
        <v>23</v>
      </c>
      <c r="N1800" s="13">
        <v>1</v>
      </c>
      <c r="O1800" s="13">
        <v>1000</v>
      </c>
      <c r="P1800" s="13">
        <v>1150</v>
      </c>
      <c r="Q1800" s="13">
        <v>23</v>
      </c>
    </row>
    <row r="1801" spans="1:17" x14ac:dyDescent="0.35">
      <c r="A1801" s="11" t="s">
        <v>3563</v>
      </c>
      <c r="B1801" s="13"/>
      <c r="C1801" s="13"/>
      <c r="D1801" s="13"/>
      <c r="E1801" s="13"/>
      <c r="F1801" s="13"/>
      <c r="G1801" s="13"/>
      <c r="H1801" s="13"/>
      <c r="I1801" s="13"/>
      <c r="J1801" s="13">
        <v>1</v>
      </c>
      <c r="K1801" s="13">
        <v>1000</v>
      </c>
      <c r="L1801" s="13">
        <v>1005</v>
      </c>
      <c r="M1801" s="13">
        <v>17</v>
      </c>
      <c r="N1801" s="13">
        <v>1</v>
      </c>
      <c r="O1801" s="13">
        <v>1000</v>
      </c>
      <c r="P1801" s="13">
        <v>1005</v>
      </c>
      <c r="Q1801" s="13">
        <v>17</v>
      </c>
    </row>
    <row r="1802" spans="1:17" x14ac:dyDescent="0.35">
      <c r="A1802" s="12">
        <v>59.12</v>
      </c>
      <c r="B1802" s="13"/>
      <c r="C1802" s="13"/>
      <c r="D1802" s="13"/>
      <c r="E1802" s="13"/>
      <c r="F1802" s="13"/>
      <c r="G1802" s="13"/>
      <c r="H1802" s="13"/>
      <c r="I1802" s="13"/>
      <c r="J1802" s="13">
        <v>1</v>
      </c>
      <c r="K1802" s="13">
        <v>1000</v>
      </c>
      <c r="L1802" s="13">
        <v>1005</v>
      </c>
      <c r="M1802" s="13">
        <v>17</v>
      </c>
      <c r="N1802" s="13">
        <v>1</v>
      </c>
      <c r="O1802" s="13">
        <v>1000</v>
      </c>
      <c r="P1802" s="13">
        <v>1005</v>
      </c>
      <c r="Q1802" s="13">
        <v>17</v>
      </c>
    </row>
    <row r="1803" spans="1:17" x14ac:dyDescent="0.35">
      <c r="A1803" s="11" t="s">
        <v>3378</v>
      </c>
      <c r="B1803" s="13"/>
      <c r="C1803" s="13"/>
      <c r="D1803" s="13"/>
      <c r="E1803" s="13"/>
      <c r="F1803" s="13"/>
      <c r="G1803" s="13"/>
      <c r="H1803" s="13"/>
      <c r="I1803" s="13"/>
      <c r="J1803" s="13">
        <v>1</v>
      </c>
      <c r="K1803" s="13">
        <v>2000</v>
      </c>
      <c r="L1803" s="13">
        <v>2073</v>
      </c>
      <c r="M1803" s="13">
        <v>38</v>
      </c>
      <c r="N1803" s="13">
        <v>1</v>
      </c>
      <c r="O1803" s="13">
        <v>2000</v>
      </c>
      <c r="P1803" s="13">
        <v>2073</v>
      </c>
      <c r="Q1803" s="13">
        <v>38</v>
      </c>
    </row>
    <row r="1804" spans="1:17" x14ac:dyDescent="0.35">
      <c r="A1804" s="12">
        <v>54.55</v>
      </c>
      <c r="B1804" s="13"/>
      <c r="C1804" s="13"/>
      <c r="D1804" s="13"/>
      <c r="E1804" s="13"/>
      <c r="F1804" s="13"/>
      <c r="G1804" s="13"/>
      <c r="H1804" s="13"/>
      <c r="I1804" s="13"/>
      <c r="J1804" s="13">
        <v>1</v>
      </c>
      <c r="K1804" s="13">
        <v>2000</v>
      </c>
      <c r="L1804" s="13">
        <v>2073</v>
      </c>
      <c r="M1804" s="13">
        <v>38</v>
      </c>
      <c r="N1804" s="13">
        <v>1</v>
      </c>
      <c r="O1804" s="13">
        <v>2000</v>
      </c>
      <c r="P1804" s="13">
        <v>2073</v>
      </c>
      <c r="Q1804" s="13">
        <v>38</v>
      </c>
    </row>
    <row r="1805" spans="1:17" x14ac:dyDescent="0.35">
      <c r="A1805" s="11" t="s">
        <v>3728</v>
      </c>
      <c r="B1805" s="13">
        <v>1</v>
      </c>
      <c r="C1805" s="13">
        <v>5500</v>
      </c>
      <c r="D1805" s="13">
        <v>620</v>
      </c>
      <c r="E1805" s="13">
        <v>12</v>
      </c>
      <c r="F1805" s="13"/>
      <c r="G1805" s="13"/>
      <c r="H1805" s="13"/>
      <c r="I1805" s="13"/>
      <c r="J1805" s="13"/>
      <c r="K1805" s="13"/>
      <c r="L1805" s="13"/>
      <c r="M1805" s="13"/>
      <c r="N1805" s="13">
        <v>1</v>
      </c>
      <c r="O1805" s="13">
        <v>5500</v>
      </c>
      <c r="P1805" s="13">
        <v>620</v>
      </c>
      <c r="Q1805" s="13">
        <v>12</v>
      </c>
    </row>
    <row r="1806" spans="1:17" x14ac:dyDescent="0.35">
      <c r="A1806" s="12">
        <v>51.67</v>
      </c>
      <c r="B1806" s="13">
        <v>1</v>
      </c>
      <c r="C1806" s="13">
        <v>5500</v>
      </c>
      <c r="D1806" s="13">
        <v>620</v>
      </c>
      <c r="E1806" s="13">
        <v>12</v>
      </c>
      <c r="F1806" s="13"/>
      <c r="G1806" s="13"/>
      <c r="H1806" s="13"/>
      <c r="I1806" s="13"/>
      <c r="J1806" s="13"/>
      <c r="K1806" s="13"/>
      <c r="L1806" s="13"/>
      <c r="M1806" s="13"/>
      <c r="N1806" s="13">
        <v>1</v>
      </c>
      <c r="O1806" s="13">
        <v>5500</v>
      </c>
      <c r="P1806" s="13">
        <v>620</v>
      </c>
      <c r="Q1806" s="13">
        <v>12</v>
      </c>
    </row>
    <row r="1807" spans="1:17" x14ac:dyDescent="0.35">
      <c r="A1807" s="11" t="s">
        <v>3530</v>
      </c>
      <c r="B1807" s="13"/>
      <c r="C1807" s="13"/>
      <c r="D1807" s="13"/>
      <c r="E1807" s="13"/>
      <c r="F1807" s="13"/>
      <c r="G1807" s="13"/>
      <c r="H1807" s="13"/>
      <c r="I1807" s="13"/>
      <c r="J1807" s="13">
        <v>1</v>
      </c>
      <c r="K1807" s="13">
        <v>1000</v>
      </c>
      <c r="L1807" s="13">
        <v>1280</v>
      </c>
      <c r="M1807" s="13">
        <v>26</v>
      </c>
      <c r="N1807" s="13">
        <v>1</v>
      </c>
      <c r="O1807" s="13">
        <v>1000</v>
      </c>
      <c r="P1807" s="13">
        <v>1280</v>
      </c>
      <c r="Q1807" s="13">
        <v>26</v>
      </c>
    </row>
    <row r="1808" spans="1:17" x14ac:dyDescent="0.35">
      <c r="A1808" s="12">
        <v>49.23</v>
      </c>
      <c r="B1808" s="13"/>
      <c r="C1808" s="13"/>
      <c r="D1808" s="13"/>
      <c r="E1808" s="13"/>
      <c r="F1808" s="13"/>
      <c r="G1808" s="13"/>
      <c r="H1808" s="13"/>
      <c r="I1808" s="13"/>
      <c r="J1808" s="13">
        <v>1</v>
      </c>
      <c r="K1808" s="13">
        <v>1000</v>
      </c>
      <c r="L1808" s="13">
        <v>1280</v>
      </c>
      <c r="M1808" s="13">
        <v>26</v>
      </c>
      <c r="N1808" s="13">
        <v>1</v>
      </c>
      <c r="O1808" s="13">
        <v>1000</v>
      </c>
      <c r="P1808" s="13">
        <v>1280</v>
      </c>
      <c r="Q1808" s="13">
        <v>26</v>
      </c>
    </row>
    <row r="1809" spans="1:17" x14ac:dyDescent="0.35">
      <c r="A1809" s="11" t="s">
        <v>3307</v>
      </c>
      <c r="B1809" s="13"/>
      <c r="C1809" s="13"/>
      <c r="D1809" s="13"/>
      <c r="E1809" s="13"/>
      <c r="F1809" s="13"/>
      <c r="G1809" s="13"/>
      <c r="H1809" s="13"/>
      <c r="I1809" s="13"/>
      <c r="J1809" s="13">
        <v>1</v>
      </c>
      <c r="K1809" s="13">
        <v>1000</v>
      </c>
      <c r="L1809" s="13">
        <v>1066.8</v>
      </c>
      <c r="M1809" s="13">
        <v>20</v>
      </c>
      <c r="N1809" s="13">
        <v>1</v>
      </c>
      <c r="O1809" s="13">
        <v>1000</v>
      </c>
      <c r="P1809" s="13">
        <v>1066.8</v>
      </c>
      <c r="Q1809" s="13">
        <v>20</v>
      </c>
    </row>
    <row r="1810" spans="1:17" x14ac:dyDescent="0.35">
      <c r="A1810" s="12">
        <v>53.34</v>
      </c>
      <c r="B1810" s="13"/>
      <c r="C1810" s="13"/>
      <c r="D1810" s="13"/>
      <c r="E1810" s="13"/>
      <c r="F1810" s="13"/>
      <c r="G1810" s="13"/>
      <c r="H1810" s="13"/>
      <c r="I1810" s="13"/>
      <c r="J1810" s="13">
        <v>1</v>
      </c>
      <c r="K1810" s="13">
        <v>1000</v>
      </c>
      <c r="L1810" s="13">
        <v>1066.8</v>
      </c>
      <c r="M1810" s="13">
        <v>20</v>
      </c>
      <c r="N1810" s="13">
        <v>1</v>
      </c>
      <c r="O1810" s="13">
        <v>1000</v>
      </c>
      <c r="P1810" s="13">
        <v>1066.8</v>
      </c>
      <c r="Q1810" s="13">
        <v>20</v>
      </c>
    </row>
    <row r="1811" spans="1:17" x14ac:dyDescent="0.35">
      <c r="A1811" s="11" t="s">
        <v>3895</v>
      </c>
      <c r="B1811" s="13">
        <v>1</v>
      </c>
      <c r="C1811" s="13">
        <v>2500</v>
      </c>
      <c r="D1811" s="13">
        <v>814</v>
      </c>
      <c r="E1811" s="13">
        <v>16</v>
      </c>
      <c r="F1811" s="13"/>
      <c r="G1811" s="13"/>
      <c r="H1811" s="13"/>
      <c r="I1811" s="13"/>
      <c r="J1811" s="13"/>
      <c r="K1811" s="13"/>
      <c r="L1811" s="13"/>
      <c r="M1811" s="13"/>
      <c r="N1811" s="13">
        <v>1</v>
      </c>
      <c r="O1811" s="13">
        <v>2500</v>
      </c>
      <c r="P1811" s="13">
        <v>814</v>
      </c>
      <c r="Q1811" s="13">
        <v>16</v>
      </c>
    </row>
    <row r="1812" spans="1:17" x14ac:dyDescent="0.35">
      <c r="A1812" s="12">
        <v>50.88</v>
      </c>
      <c r="B1812" s="13">
        <v>1</v>
      </c>
      <c r="C1812" s="13">
        <v>2500</v>
      </c>
      <c r="D1812" s="13">
        <v>814</v>
      </c>
      <c r="E1812" s="13">
        <v>16</v>
      </c>
      <c r="F1812" s="13"/>
      <c r="G1812" s="13"/>
      <c r="H1812" s="13"/>
      <c r="I1812" s="13"/>
      <c r="J1812" s="13"/>
      <c r="K1812" s="13"/>
      <c r="L1812" s="13"/>
      <c r="M1812" s="13"/>
      <c r="N1812" s="13">
        <v>1</v>
      </c>
      <c r="O1812" s="13">
        <v>2500</v>
      </c>
      <c r="P1812" s="13">
        <v>814</v>
      </c>
      <c r="Q1812" s="13">
        <v>16</v>
      </c>
    </row>
    <row r="1813" spans="1:17" x14ac:dyDescent="0.35">
      <c r="A1813" s="11" t="s">
        <v>4013</v>
      </c>
      <c r="B1813" s="13">
        <v>1</v>
      </c>
      <c r="C1813" s="13">
        <v>10000</v>
      </c>
      <c r="D1813" s="13">
        <v>105</v>
      </c>
      <c r="E1813" s="13">
        <v>2</v>
      </c>
      <c r="F1813" s="13"/>
      <c r="G1813" s="13"/>
      <c r="H1813" s="13"/>
      <c r="I1813" s="13"/>
      <c r="J1813" s="13"/>
      <c r="K1813" s="13"/>
      <c r="L1813" s="13"/>
      <c r="M1813" s="13"/>
      <c r="N1813" s="13">
        <v>1</v>
      </c>
      <c r="O1813" s="13">
        <v>10000</v>
      </c>
      <c r="P1813" s="13">
        <v>105</v>
      </c>
      <c r="Q1813" s="13">
        <v>2</v>
      </c>
    </row>
    <row r="1814" spans="1:17" x14ac:dyDescent="0.35">
      <c r="A1814" s="12">
        <v>52.5</v>
      </c>
      <c r="B1814" s="13">
        <v>1</v>
      </c>
      <c r="C1814" s="13">
        <v>10000</v>
      </c>
      <c r="D1814" s="13">
        <v>105</v>
      </c>
      <c r="E1814" s="13">
        <v>2</v>
      </c>
      <c r="F1814" s="13"/>
      <c r="G1814" s="13"/>
      <c r="H1814" s="13"/>
      <c r="I1814" s="13"/>
      <c r="J1814" s="13"/>
      <c r="K1814" s="13"/>
      <c r="L1814" s="13"/>
      <c r="M1814" s="13"/>
      <c r="N1814" s="13">
        <v>1</v>
      </c>
      <c r="O1814" s="13">
        <v>10000</v>
      </c>
      <c r="P1814" s="13">
        <v>105</v>
      </c>
      <c r="Q1814" s="13">
        <v>2</v>
      </c>
    </row>
    <row r="1815" spans="1:17" x14ac:dyDescent="0.35">
      <c r="A1815" s="11" t="s">
        <v>2824</v>
      </c>
      <c r="B1815" s="13"/>
      <c r="C1815" s="13"/>
      <c r="D1815" s="13"/>
      <c r="E1815" s="13"/>
      <c r="F1815" s="13"/>
      <c r="G1815" s="13"/>
      <c r="H1815" s="13"/>
      <c r="I1815" s="13"/>
      <c r="J1815" s="13">
        <v>1</v>
      </c>
      <c r="K1815" s="13">
        <v>650</v>
      </c>
      <c r="L1815" s="13">
        <v>760</v>
      </c>
      <c r="M1815" s="13">
        <v>15</v>
      </c>
      <c r="N1815" s="13">
        <v>1</v>
      </c>
      <c r="O1815" s="13">
        <v>650</v>
      </c>
      <c r="P1815" s="13">
        <v>760</v>
      </c>
      <c r="Q1815" s="13">
        <v>15</v>
      </c>
    </row>
    <row r="1816" spans="1:17" x14ac:dyDescent="0.35">
      <c r="A1816" s="12">
        <v>50.67</v>
      </c>
      <c r="B1816" s="13"/>
      <c r="C1816" s="13"/>
      <c r="D1816" s="13"/>
      <c r="E1816" s="13"/>
      <c r="F1816" s="13"/>
      <c r="G1816" s="13"/>
      <c r="H1816" s="13"/>
      <c r="I1816" s="13"/>
      <c r="J1816" s="13">
        <v>1</v>
      </c>
      <c r="K1816" s="13">
        <v>650</v>
      </c>
      <c r="L1816" s="13">
        <v>760</v>
      </c>
      <c r="M1816" s="13">
        <v>15</v>
      </c>
      <c r="N1816" s="13">
        <v>1</v>
      </c>
      <c r="O1816" s="13">
        <v>650</v>
      </c>
      <c r="P1816" s="13">
        <v>760</v>
      </c>
      <c r="Q1816" s="13">
        <v>15</v>
      </c>
    </row>
    <row r="1817" spans="1:17" x14ac:dyDescent="0.35">
      <c r="A1817" s="11" t="s">
        <v>3706</v>
      </c>
      <c r="B1817" s="13"/>
      <c r="C1817" s="13"/>
      <c r="D1817" s="13"/>
      <c r="E1817" s="13"/>
      <c r="F1817" s="13"/>
      <c r="G1817" s="13"/>
      <c r="H1817" s="13"/>
      <c r="I1817" s="13"/>
      <c r="J1817" s="13">
        <v>1</v>
      </c>
      <c r="K1817" s="13">
        <v>1000</v>
      </c>
      <c r="L1817" s="13">
        <v>1082.5</v>
      </c>
      <c r="M1817" s="13">
        <v>35</v>
      </c>
      <c r="N1817" s="13">
        <v>1</v>
      </c>
      <c r="O1817" s="13">
        <v>1000</v>
      </c>
      <c r="P1817" s="13">
        <v>1082.5</v>
      </c>
      <c r="Q1817" s="13">
        <v>35</v>
      </c>
    </row>
    <row r="1818" spans="1:17" x14ac:dyDescent="0.35">
      <c r="A1818" s="12">
        <v>30.93</v>
      </c>
      <c r="B1818" s="13"/>
      <c r="C1818" s="13"/>
      <c r="D1818" s="13"/>
      <c r="E1818" s="13"/>
      <c r="F1818" s="13"/>
      <c r="G1818" s="13"/>
      <c r="H1818" s="13"/>
      <c r="I1818" s="13"/>
      <c r="J1818" s="13">
        <v>1</v>
      </c>
      <c r="K1818" s="13">
        <v>1000</v>
      </c>
      <c r="L1818" s="13">
        <v>1082.5</v>
      </c>
      <c r="M1818" s="13">
        <v>35</v>
      </c>
      <c r="N1818" s="13">
        <v>1</v>
      </c>
      <c r="O1818" s="13">
        <v>1000</v>
      </c>
      <c r="P1818" s="13">
        <v>1082.5</v>
      </c>
      <c r="Q1818" s="13">
        <v>35</v>
      </c>
    </row>
    <row r="1819" spans="1:17" x14ac:dyDescent="0.35">
      <c r="A1819" s="11" t="s">
        <v>3372</v>
      </c>
      <c r="B1819" s="13"/>
      <c r="C1819" s="13"/>
      <c r="D1819" s="13"/>
      <c r="E1819" s="13"/>
      <c r="F1819" s="13"/>
      <c r="G1819" s="13"/>
      <c r="H1819" s="13"/>
      <c r="I1819" s="13"/>
      <c r="J1819" s="13">
        <v>1</v>
      </c>
      <c r="K1819" s="13">
        <v>2000</v>
      </c>
      <c r="L1819" s="13">
        <v>2005</v>
      </c>
      <c r="M1819" s="13">
        <v>30</v>
      </c>
      <c r="N1819" s="13">
        <v>1</v>
      </c>
      <c r="O1819" s="13">
        <v>2000</v>
      </c>
      <c r="P1819" s="13">
        <v>2005</v>
      </c>
      <c r="Q1819" s="13">
        <v>30</v>
      </c>
    </row>
    <row r="1820" spans="1:17" x14ac:dyDescent="0.35">
      <c r="A1820" s="12">
        <v>66.83</v>
      </c>
      <c r="B1820" s="13"/>
      <c r="C1820" s="13"/>
      <c r="D1820" s="13"/>
      <c r="E1820" s="13"/>
      <c r="F1820" s="13"/>
      <c r="G1820" s="13"/>
      <c r="H1820" s="13"/>
      <c r="I1820" s="13"/>
      <c r="J1820" s="13">
        <v>1</v>
      </c>
      <c r="K1820" s="13">
        <v>2000</v>
      </c>
      <c r="L1820" s="13">
        <v>2005</v>
      </c>
      <c r="M1820" s="13">
        <v>30</v>
      </c>
      <c r="N1820" s="13">
        <v>1</v>
      </c>
      <c r="O1820" s="13">
        <v>2000</v>
      </c>
      <c r="P1820" s="13">
        <v>2005</v>
      </c>
      <c r="Q1820" s="13">
        <v>30</v>
      </c>
    </row>
    <row r="1821" spans="1:17" x14ac:dyDescent="0.35">
      <c r="A1821" s="11" t="s">
        <v>2913</v>
      </c>
      <c r="B1821" s="13">
        <v>1</v>
      </c>
      <c r="C1821" s="13">
        <v>10000</v>
      </c>
      <c r="D1821" s="13">
        <v>2</v>
      </c>
      <c r="E1821" s="13">
        <v>2</v>
      </c>
      <c r="F1821" s="13"/>
      <c r="G1821" s="13"/>
      <c r="H1821" s="13"/>
      <c r="I1821" s="13"/>
      <c r="J1821" s="13"/>
      <c r="K1821" s="13"/>
      <c r="L1821" s="13"/>
      <c r="M1821" s="13"/>
      <c r="N1821" s="13">
        <v>1</v>
      </c>
      <c r="O1821" s="13">
        <v>10000</v>
      </c>
      <c r="P1821" s="13">
        <v>2</v>
      </c>
      <c r="Q1821" s="13">
        <v>2</v>
      </c>
    </row>
    <row r="1822" spans="1:17" x14ac:dyDescent="0.35">
      <c r="A1822" s="12">
        <v>1</v>
      </c>
      <c r="B1822" s="13">
        <v>1</v>
      </c>
      <c r="C1822" s="13">
        <v>10000</v>
      </c>
      <c r="D1822" s="13">
        <v>2</v>
      </c>
      <c r="E1822" s="13">
        <v>2</v>
      </c>
      <c r="F1822" s="13"/>
      <c r="G1822" s="13"/>
      <c r="H1822" s="13"/>
      <c r="I1822" s="13"/>
      <c r="J1822" s="13"/>
      <c r="K1822" s="13"/>
      <c r="L1822" s="13"/>
      <c r="M1822" s="13"/>
      <c r="N1822" s="13">
        <v>1</v>
      </c>
      <c r="O1822" s="13">
        <v>10000</v>
      </c>
      <c r="P1822" s="13">
        <v>2</v>
      </c>
      <c r="Q1822" s="13">
        <v>2</v>
      </c>
    </row>
    <row r="1823" spans="1:17" x14ac:dyDescent="0.35">
      <c r="A1823" s="11" t="s">
        <v>3334</v>
      </c>
      <c r="B1823" s="13"/>
      <c r="C1823" s="13"/>
      <c r="D1823" s="13"/>
      <c r="E1823" s="13"/>
      <c r="F1823" s="13"/>
      <c r="G1823" s="13"/>
      <c r="H1823" s="13"/>
      <c r="I1823" s="13"/>
      <c r="J1823" s="13">
        <v>1</v>
      </c>
      <c r="K1823" s="13">
        <v>3871</v>
      </c>
      <c r="L1823" s="13">
        <v>5366</v>
      </c>
      <c r="M1823" s="13">
        <v>46</v>
      </c>
      <c r="N1823" s="13">
        <v>1</v>
      </c>
      <c r="O1823" s="13">
        <v>3871</v>
      </c>
      <c r="P1823" s="13">
        <v>5366</v>
      </c>
      <c r="Q1823" s="13">
        <v>46</v>
      </c>
    </row>
    <row r="1824" spans="1:17" x14ac:dyDescent="0.35">
      <c r="A1824" s="12">
        <v>116.65</v>
      </c>
      <c r="B1824" s="13"/>
      <c r="C1824" s="13"/>
      <c r="D1824" s="13"/>
      <c r="E1824" s="13"/>
      <c r="F1824" s="13"/>
      <c r="G1824" s="13"/>
      <c r="H1824" s="13"/>
      <c r="I1824" s="13"/>
      <c r="J1824" s="13">
        <v>1</v>
      </c>
      <c r="K1824" s="13">
        <v>3871</v>
      </c>
      <c r="L1824" s="13">
        <v>5366</v>
      </c>
      <c r="M1824" s="13">
        <v>46</v>
      </c>
      <c r="N1824" s="13">
        <v>1</v>
      </c>
      <c r="O1824" s="13">
        <v>3871</v>
      </c>
      <c r="P1824" s="13">
        <v>5366</v>
      </c>
      <c r="Q1824" s="13">
        <v>46</v>
      </c>
    </row>
    <row r="1825" spans="1:17" x14ac:dyDescent="0.35">
      <c r="A1825" s="11" t="s">
        <v>2890</v>
      </c>
      <c r="B1825" s="13">
        <v>1</v>
      </c>
      <c r="C1825" s="13">
        <v>2000</v>
      </c>
      <c r="D1825" s="13">
        <v>21</v>
      </c>
      <c r="E1825" s="13">
        <v>3</v>
      </c>
      <c r="F1825" s="13"/>
      <c r="G1825" s="13"/>
      <c r="H1825" s="13"/>
      <c r="I1825" s="13"/>
      <c r="J1825" s="13"/>
      <c r="K1825" s="13"/>
      <c r="L1825" s="13"/>
      <c r="M1825" s="13"/>
      <c r="N1825" s="13">
        <v>1</v>
      </c>
      <c r="O1825" s="13">
        <v>2000</v>
      </c>
      <c r="P1825" s="13">
        <v>21</v>
      </c>
      <c r="Q1825" s="13">
        <v>3</v>
      </c>
    </row>
    <row r="1826" spans="1:17" x14ac:dyDescent="0.35">
      <c r="A1826" s="12">
        <v>7</v>
      </c>
      <c r="B1826" s="13">
        <v>1</v>
      </c>
      <c r="C1826" s="13">
        <v>2000</v>
      </c>
      <c r="D1826" s="13">
        <v>21</v>
      </c>
      <c r="E1826" s="13">
        <v>3</v>
      </c>
      <c r="F1826" s="13"/>
      <c r="G1826" s="13"/>
      <c r="H1826" s="13"/>
      <c r="I1826" s="13"/>
      <c r="J1826" s="13"/>
      <c r="K1826" s="13"/>
      <c r="L1826" s="13"/>
      <c r="M1826" s="13"/>
      <c r="N1826" s="13">
        <v>1</v>
      </c>
      <c r="O1826" s="13">
        <v>2000</v>
      </c>
      <c r="P1826" s="13">
        <v>21</v>
      </c>
      <c r="Q1826" s="13">
        <v>3</v>
      </c>
    </row>
    <row r="1827" spans="1:17" x14ac:dyDescent="0.35">
      <c r="A1827" s="11" t="s">
        <v>3889</v>
      </c>
      <c r="B1827" s="13">
        <v>1</v>
      </c>
      <c r="C1827" s="13">
        <v>1000</v>
      </c>
      <c r="D1827" s="13">
        <v>0</v>
      </c>
      <c r="E1827" s="13">
        <v>0</v>
      </c>
      <c r="F1827" s="13"/>
      <c r="G1827" s="13"/>
      <c r="H1827" s="13"/>
      <c r="I1827" s="13"/>
      <c r="J1827" s="13"/>
      <c r="K1827" s="13"/>
      <c r="L1827" s="13"/>
      <c r="M1827" s="13"/>
      <c r="N1827" s="13">
        <v>1</v>
      </c>
      <c r="O1827" s="13">
        <v>1000</v>
      </c>
      <c r="P1827" s="13">
        <v>0</v>
      </c>
      <c r="Q1827" s="13">
        <v>0</v>
      </c>
    </row>
    <row r="1828" spans="1:17" x14ac:dyDescent="0.35">
      <c r="A1828" s="12" t="s">
        <v>8382</v>
      </c>
      <c r="B1828" s="13">
        <v>1</v>
      </c>
      <c r="C1828" s="13">
        <v>1000</v>
      </c>
      <c r="D1828" s="13">
        <v>0</v>
      </c>
      <c r="E1828" s="13">
        <v>0</v>
      </c>
      <c r="F1828" s="13"/>
      <c r="G1828" s="13"/>
      <c r="H1828" s="13"/>
      <c r="I1828" s="13"/>
      <c r="J1828" s="13"/>
      <c r="K1828" s="13"/>
      <c r="L1828" s="13"/>
      <c r="M1828" s="13"/>
      <c r="N1828" s="13">
        <v>1</v>
      </c>
      <c r="O1828" s="13">
        <v>1000</v>
      </c>
      <c r="P1828" s="13">
        <v>0</v>
      </c>
      <c r="Q1828" s="13">
        <v>0</v>
      </c>
    </row>
    <row r="1829" spans="1:17" x14ac:dyDescent="0.35">
      <c r="A1829" s="11" t="s">
        <v>3183</v>
      </c>
      <c r="B1829" s="13"/>
      <c r="C1829" s="13"/>
      <c r="D1829" s="13"/>
      <c r="E1829" s="13"/>
      <c r="F1829" s="13"/>
      <c r="G1829" s="13"/>
      <c r="H1829" s="13"/>
      <c r="I1829" s="13"/>
      <c r="J1829" s="13">
        <v>1</v>
      </c>
      <c r="K1829" s="13">
        <v>2500</v>
      </c>
      <c r="L1829" s="13">
        <v>2725</v>
      </c>
      <c r="M1829" s="13">
        <v>68</v>
      </c>
      <c r="N1829" s="13">
        <v>1</v>
      </c>
      <c r="O1829" s="13">
        <v>2500</v>
      </c>
      <c r="P1829" s="13">
        <v>2725</v>
      </c>
      <c r="Q1829" s="13">
        <v>68</v>
      </c>
    </row>
    <row r="1830" spans="1:17" x14ac:dyDescent="0.35">
      <c r="A1830" s="12">
        <v>40.07</v>
      </c>
      <c r="B1830" s="13"/>
      <c r="C1830" s="13"/>
      <c r="D1830" s="13"/>
      <c r="E1830" s="13"/>
      <c r="F1830" s="13"/>
      <c r="G1830" s="13"/>
      <c r="H1830" s="13"/>
      <c r="I1830" s="13"/>
      <c r="J1830" s="13">
        <v>1</v>
      </c>
      <c r="K1830" s="13">
        <v>2500</v>
      </c>
      <c r="L1830" s="13">
        <v>2725</v>
      </c>
      <c r="M1830" s="13">
        <v>68</v>
      </c>
      <c r="N1830" s="13">
        <v>1</v>
      </c>
      <c r="O1830" s="13">
        <v>2500</v>
      </c>
      <c r="P1830" s="13">
        <v>2725</v>
      </c>
      <c r="Q1830" s="13">
        <v>68</v>
      </c>
    </row>
    <row r="1831" spans="1:17" x14ac:dyDescent="0.35">
      <c r="A1831" s="11" t="s">
        <v>3229</v>
      </c>
      <c r="B1831" s="13"/>
      <c r="C1831" s="13"/>
      <c r="D1831" s="13"/>
      <c r="E1831" s="13"/>
      <c r="F1831" s="13"/>
      <c r="G1831" s="13"/>
      <c r="H1831" s="13"/>
      <c r="I1831" s="13"/>
      <c r="J1831" s="13">
        <v>1</v>
      </c>
      <c r="K1831" s="13">
        <v>20000</v>
      </c>
      <c r="L1831" s="13">
        <v>21573</v>
      </c>
      <c r="M1831" s="13">
        <v>202</v>
      </c>
      <c r="N1831" s="13">
        <v>1</v>
      </c>
      <c r="O1831" s="13">
        <v>20000</v>
      </c>
      <c r="P1831" s="13">
        <v>21573</v>
      </c>
      <c r="Q1831" s="13">
        <v>202</v>
      </c>
    </row>
    <row r="1832" spans="1:17" x14ac:dyDescent="0.35">
      <c r="A1832" s="12">
        <v>106.8</v>
      </c>
      <c r="B1832" s="13"/>
      <c r="C1832" s="13"/>
      <c r="D1832" s="13"/>
      <c r="E1832" s="13"/>
      <c r="F1832" s="13"/>
      <c r="G1832" s="13"/>
      <c r="H1832" s="13"/>
      <c r="I1832" s="13"/>
      <c r="J1832" s="13">
        <v>1</v>
      </c>
      <c r="K1832" s="13">
        <v>20000</v>
      </c>
      <c r="L1832" s="13">
        <v>21573</v>
      </c>
      <c r="M1832" s="13">
        <v>202</v>
      </c>
      <c r="N1832" s="13">
        <v>1</v>
      </c>
      <c r="O1832" s="13">
        <v>20000</v>
      </c>
      <c r="P1832" s="13">
        <v>21573</v>
      </c>
      <c r="Q1832" s="13">
        <v>202</v>
      </c>
    </row>
    <row r="1833" spans="1:17" x14ac:dyDescent="0.35">
      <c r="A1833" s="11" t="s">
        <v>3421</v>
      </c>
      <c r="B1833" s="13"/>
      <c r="C1833" s="13"/>
      <c r="D1833" s="13"/>
      <c r="E1833" s="13"/>
      <c r="F1833" s="13"/>
      <c r="G1833" s="13"/>
      <c r="H1833" s="13"/>
      <c r="I1833" s="13"/>
      <c r="J1833" s="13">
        <v>1</v>
      </c>
      <c r="K1833" s="13">
        <v>3000</v>
      </c>
      <c r="L1833" s="13">
        <v>3273</v>
      </c>
      <c r="M1833" s="13">
        <v>46</v>
      </c>
      <c r="N1833" s="13">
        <v>1</v>
      </c>
      <c r="O1833" s="13">
        <v>3000</v>
      </c>
      <c r="P1833" s="13">
        <v>3273</v>
      </c>
      <c r="Q1833" s="13">
        <v>46</v>
      </c>
    </row>
    <row r="1834" spans="1:17" x14ac:dyDescent="0.35">
      <c r="A1834" s="12">
        <v>71.150000000000006</v>
      </c>
      <c r="B1834" s="13"/>
      <c r="C1834" s="13"/>
      <c r="D1834" s="13"/>
      <c r="E1834" s="13"/>
      <c r="F1834" s="13"/>
      <c r="G1834" s="13"/>
      <c r="H1834" s="13"/>
      <c r="I1834" s="13"/>
      <c r="J1834" s="13">
        <v>1</v>
      </c>
      <c r="K1834" s="13">
        <v>3000</v>
      </c>
      <c r="L1834" s="13">
        <v>3273</v>
      </c>
      <c r="M1834" s="13">
        <v>46</v>
      </c>
      <c r="N1834" s="13">
        <v>1</v>
      </c>
      <c r="O1834" s="13">
        <v>3000</v>
      </c>
      <c r="P1834" s="13">
        <v>3273</v>
      </c>
      <c r="Q1834" s="13">
        <v>46</v>
      </c>
    </row>
    <row r="1835" spans="1:17" x14ac:dyDescent="0.35">
      <c r="A1835" s="11" t="s">
        <v>3968</v>
      </c>
      <c r="B1835" s="13">
        <v>1</v>
      </c>
      <c r="C1835" s="13">
        <v>14000</v>
      </c>
      <c r="D1835" s="13">
        <v>136</v>
      </c>
      <c r="E1835" s="13">
        <v>6</v>
      </c>
      <c r="F1835" s="13"/>
      <c r="G1835" s="13"/>
      <c r="H1835" s="13"/>
      <c r="I1835" s="13"/>
      <c r="J1835" s="13"/>
      <c r="K1835" s="13"/>
      <c r="L1835" s="13"/>
      <c r="M1835" s="13"/>
      <c r="N1835" s="13">
        <v>1</v>
      </c>
      <c r="O1835" s="13">
        <v>14000</v>
      </c>
      <c r="P1835" s="13">
        <v>136</v>
      </c>
      <c r="Q1835" s="13">
        <v>6</v>
      </c>
    </row>
    <row r="1836" spans="1:17" x14ac:dyDescent="0.35">
      <c r="A1836" s="12">
        <v>22.67</v>
      </c>
      <c r="B1836" s="13">
        <v>1</v>
      </c>
      <c r="C1836" s="13">
        <v>14000</v>
      </c>
      <c r="D1836" s="13">
        <v>136</v>
      </c>
      <c r="E1836" s="13">
        <v>6</v>
      </c>
      <c r="F1836" s="13"/>
      <c r="G1836" s="13"/>
      <c r="H1836" s="13"/>
      <c r="I1836" s="13"/>
      <c r="J1836" s="13"/>
      <c r="K1836" s="13"/>
      <c r="L1836" s="13"/>
      <c r="M1836" s="13"/>
      <c r="N1836" s="13">
        <v>1</v>
      </c>
      <c r="O1836" s="13">
        <v>14000</v>
      </c>
      <c r="P1836" s="13">
        <v>136</v>
      </c>
      <c r="Q1836" s="13">
        <v>6</v>
      </c>
    </row>
    <row r="1837" spans="1:17" x14ac:dyDescent="0.35">
      <c r="A1837" s="11" t="s">
        <v>3539</v>
      </c>
      <c r="B1837" s="13"/>
      <c r="C1837" s="13"/>
      <c r="D1837" s="13"/>
      <c r="E1837" s="13"/>
      <c r="F1837" s="13"/>
      <c r="G1837" s="13"/>
      <c r="H1837" s="13"/>
      <c r="I1837" s="13"/>
      <c r="J1837" s="13">
        <v>1</v>
      </c>
      <c r="K1837" s="13">
        <v>300</v>
      </c>
      <c r="L1837" s="13">
        <v>369</v>
      </c>
      <c r="M1837" s="13">
        <v>8</v>
      </c>
      <c r="N1837" s="13">
        <v>1</v>
      </c>
      <c r="O1837" s="13">
        <v>300</v>
      </c>
      <c r="P1837" s="13">
        <v>369</v>
      </c>
      <c r="Q1837" s="13">
        <v>8</v>
      </c>
    </row>
    <row r="1838" spans="1:17" x14ac:dyDescent="0.35">
      <c r="A1838" s="12">
        <v>46.13</v>
      </c>
      <c r="B1838" s="13"/>
      <c r="C1838" s="13"/>
      <c r="D1838" s="13"/>
      <c r="E1838" s="13"/>
      <c r="F1838" s="13"/>
      <c r="G1838" s="13"/>
      <c r="H1838" s="13"/>
      <c r="I1838" s="13"/>
      <c r="J1838" s="13">
        <v>1</v>
      </c>
      <c r="K1838" s="13">
        <v>300</v>
      </c>
      <c r="L1838" s="13">
        <v>369</v>
      </c>
      <c r="M1838" s="13">
        <v>8</v>
      </c>
      <c r="N1838" s="13">
        <v>1</v>
      </c>
      <c r="O1838" s="13">
        <v>300</v>
      </c>
      <c r="P1838" s="13">
        <v>369</v>
      </c>
      <c r="Q1838" s="13">
        <v>8</v>
      </c>
    </row>
    <row r="1839" spans="1:17" x14ac:dyDescent="0.35">
      <c r="A1839" s="11" t="s">
        <v>3915</v>
      </c>
      <c r="B1839" s="13">
        <v>1</v>
      </c>
      <c r="C1839" s="13">
        <v>60000</v>
      </c>
      <c r="D1839" s="13">
        <v>120</v>
      </c>
      <c r="E1839" s="13">
        <v>3</v>
      </c>
      <c r="F1839" s="13"/>
      <c r="G1839" s="13"/>
      <c r="H1839" s="13"/>
      <c r="I1839" s="13"/>
      <c r="J1839" s="13"/>
      <c r="K1839" s="13"/>
      <c r="L1839" s="13"/>
      <c r="M1839" s="13"/>
      <c r="N1839" s="13">
        <v>1</v>
      </c>
      <c r="O1839" s="13">
        <v>60000</v>
      </c>
      <c r="P1839" s="13">
        <v>120</v>
      </c>
      <c r="Q1839" s="13">
        <v>3</v>
      </c>
    </row>
    <row r="1840" spans="1:17" x14ac:dyDescent="0.35">
      <c r="A1840" s="12">
        <v>40</v>
      </c>
      <c r="B1840" s="13">
        <v>1</v>
      </c>
      <c r="C1840" s="13">
        <v>60000</v>
      </c>
      <c r="D1840" s="13">
        <v>120</v>
      </c>
      <c r="E1840" s="13">
        <v>3</v>
      </c>
      <c r="F1840" s="13"/>
      <c r="G1840" s="13"/>
      <c r="H1840" s="13"/>
      <c r="I1840" s="13"/>
      <c r="J1840" s="13"/>
      <c r="K1840" s="13"/>
      <c r="L1840" s="13"/>
      <c r="M1840" s="13"/>
      <c r="N1840" s="13">
        <v>1</v>
      </c>
      <c r="O1840" s="13">
        <v>60000</v>
      </c>
      <c r="P1840" s="13">
        <v>120</v>
      </c>
      <c r="Q1840" s="13">
        <v>3</v>
      </c>
    </row>
    <row r="1841" spans="1:17" x14ac:dyDescent="0.35">
      <c r="A1841" s="11" t="s">
        <v>2876</v>
      </c>
      <c r="B1841" s="13">
        <v>1</v>
      </c>
      <c r="C1841" s="13">
        <v>150000</v>
      </c>
      <c r="D1841" s="13">
        <v>0</v>
      </c>
      <c r="E1841" s="13">
        <v>0</v>
      </c>
      <c r="F1841" s="13"/>
      <c r="G1841" s="13"/>
      <c r="H1841" s="13"/>
      <c r="I1841" s="13"/>
      <c r="J1841" s="13"/>
      <c r="K1841" s="13"/>
      <c r="L1841" s="13"/>
      <c r="M1841" s="13"/>
      <c r="N1841" s="13">
        <v>1</v>
      </c>
      <c r="O1841" s="13">
        <v>150000</v>
      </c>
      <c r="P1841" s="13">
        <v>0</v>
      </c>
      <c r="Q1841" s="13">
        <v>0</v>
      </c>
    </row>
    <row r="1842" spans="1:17" x14ac:dyDescent="0.35">
      <c r="A1842" s="12" t="s">
        <v>8382</v>
      </c>
      <c r="B1842" s="13">
        <v>1</v>
      </c>
      <c r="C1842" s="13">
        <v>150000</v>
      </c>
      <c r="D1842" s="13">
        <v>0</v>
      </c>
      <c r="E1842" s="13">
        <v>0</v>
      </c>
      <c r="F1842" s="13"/>
      <c r="G1842" s="13"/>
      <c r="H1842" s="13"/>
      <c r="I1842" s="13"/>
      <c r="J1842" s="13"/>
      <c r="K1842" s="13"/>
      <c r="L1842" s="13"/>
      <c r="M1842" s="13"/>
      <c r="N1842" s="13">
        <v>1</v>
      </c>
      <c r="O1842" s="13">
        <v>150000</v>
      </c>
      <c r="P1842" s="13">
        <v>0</v>
      </c>
      <c r="Q1842" s="13">
        <v>0</v>
      </c>
    </row>
    <row r="1843" spans="1:17" x14ac:dyDescent="0.35">
      <c r="A1843" s="11" t="s">
        <v>3995</v>
      </c>
      <c r="B1843" s="13">
        <v>1</v>
      </c>
      <c r="C1843" s="13">
        <v>7000</v>
      </c>
      <c r="D1843" s="13">
        <v>1156</v>
      </c>
      <c r="E1843" s="13">
        <v>14</v>
      </c>
      <c r="F1843" s="13"/>
      <c r="G1843" s="13"/>
      <c r="H1843" s="13"/>
      <c r="I1843" s="13"/>
      <c r="J1843" s="13"/>
      <c r="K1843" s="13"/>
      <c r="L1843" s="13"/>
      <c r="M1843" s="13"/>
      <c r="N1843" s="13">
        <v>1</v>
      </c>
      <c r="O1843" s="13">
        <v>7000</v>
      </c>
      <c r="P1843" s="13">
        <v>1156</v>
      </c>
      <c r="Q1843" s="13">
        <v>14</v>
      </c>
    </row>
    <row r="1844" spans="1:17" x14ac:dyDescent="0.35">
      <c r="A1844" s="12">
        <v>82.57</v>
      </c>
      <c r="B1844" s="13">
        <v>1</v>
      </c>
      <c r="C1844" s="13">
        <v>7000</v>
      </c>
      <c r="D1844" s="13">
        <v>1156</v>
      </c>
      <c r="E1844" s="13">
        <v>14</v>
      </c>
      <c r="F1844" s="13"/>
      <c r="G1844" s="13"/>
      <c r="H1844" s="13"/>
      <c r="I1844" s="13"/>
      <c r="J1844" s="13"/>
      <c r="K1844" s="13"/>
      <c r="L1844" s="13"/>
      <c r="M1844" s="13"/>
      <c r="N1844" s="13">
        <v>1</v>
      </c>
      <c r="O1844" s="13">
        <v>7000</v>
      </c>
      <c r="P1844" s="13">
        <v>1156</v>
      </c>
      <c r="Q1844" s="13">
        <v>14</v>
      </c>
    </row>
    <row r="1845" spans="1:17" x14ac:dyDescent="0.35">
      <c r="A1845" s="11" t="s">
        <v>4085</v>
      </c>
      <c r="B1845" s="13">
        <v>1</v>
      </c>
      <c r="C1845" s="13">
        <v>5000</v>
      </c>
      <c r="D1845" s="13">
        <v>240</v>
      </c>
      <c r="E1845" s="13">
        <v>8</v>
      </c>
      <c r="F1845" s="13"/>
      <c r="G1845" s="13"/>
      <c r="H1845" s="13"/>
      <c r="I1845" s="13"/>
      <c r="J1845" s="13"/>
      <c r="K1845" s="13"/>
      <c r="L1845" s="13"/>
      <c r="M1845" s="13"/>
      <c r="N1845" s="13">
        <v>1</v>
      </c>
      <c r="O1845" s="13">
        <v>5000</v>
      </c>
      <c r="P1845" s="13">
        <v>240</v>
      </c>
      <c r="Q1845" s="13">
        <v>8</v>
      </c>
    </row>
    <row r="1846" spans="1:17" x14ac:dyDescent="0.35">
      <c r="A1846" s="12">
        <v>30</v>
      </c>
      <c r="B1846" s="13">
        <v>1</v>
      </c>
      <c r="C1846" s="13">
        <v>5000</v>
      </c>
      <c r="D1846" s="13">
        <v>240</v>
      </c>
      <c r="E1846" s="13">
        <v>8</v>
      </c>
      <c r="F1846" s="13"/>
      <c r="G1846" s="13"/>
      <c r="H1846" s="13"/>
      <c r="I1846" s="13"/>
      <c r="J1846" s="13"/>
      <c r="K1846" s="13"/>
      <c r="L1846" s="13"/>
      <c r="M1846" s="13"/>
      <c r="N1846" s="13">
        <v>1</v>
      </c>
      <c r="O1846" s="13">
        <v>5000</v>
      </c>
      <c r="P1846" s="13">
        <v>240</v>
      </c>
      <c r="Q1846" s="13">
        <v>8</v>
      </c>
    </row>
    <row r="1847" spans="1:17" x14ac:dyDescent="0.35">
      <c r="A1847" s="11" t="s">
        <v>3241</v>
      </c>
      <c r="B1847" s="13"/>
      <c r="C1847" s="13"/>
      <c r="D1847" s="13"/>
      <c r="E1847" s="13"/>
      <c r="F1847" s="13"/>
      <c r="G1847" s="13"/>
      <c r="H1847" s="13"/>
      <c r="I1847" s="13"/>
      <c r="J1847" s="13">
        <v>1</v>
      </c>
      <c r="K1847" s="13">
        <v>8500</v>
      </c>
      <c r="L1847" s="13">
        <v>9801</v>
      </c>
      <c r="M1847" s="13">
        <v>167</v>
      </c>
      <c r="N1847" s="13">
        <v>1</v>
      </c>
      <c r="O1847" s="13">
        <v>8500</v>
      </c>
      <c r="P1847" s="13">
        <v>9801</v>
      </c>
      <c r="Q1847" s="13">
        <v>167</v>
      </c>
    </row>
    <row r="1848" spans="1:17" x14ac:dyDescent="0.35">
      <c r="A1848" s="12">
        <v>58.69</v>
      </c>
      <c r="B1848" s="13"/>
      <c r="C1848" s="13"/>
      <c r="D1848" s="13"/>
      <c r="E1848" s="13"/>
      <c r="F1848" s="13"/>
      <c r="G1848" s="13"/>
      <c r="H1848" s="13"/>
      <c r="I1848" s="13"/>
      <c r="J1848" s="13">
        <v>1</v>
      </c>
      <c r="K1848" s="13">
        <v>8500</v>
      </c>
      <c r="L1848" s="13">
        <v>9801</v>
      </c>
      <c r="M1848" s="13">
        <v>167</v>
      </c>
      <c r="N1848" s="13">
        <v>1</v>
      </c>
      <c r="O1848" s="13">
        <v>8500</v>
      </c>
      <c r="P1848" s="13">
        <v>9801</v>
      </c>
      <c r="Q1848" s="13">
        <v>167</v>
      </c>
    </row>
    <row r="1849" spans="1:17" x14ac:dyDescent="0.35">
      <c r="A1849" s="11" t="s">
        <v>3409</v>
      </c>
      <c r="B1849" s="13"/>
      <c r="C1849" s="13"/>
      <c r="D1849" s="13"/>
      <c r="E1849" s="13"/>
      <c r="F1849" s="13"/>
      <c r="G1849" s="13"/>
      <c r="H1849" s="13"/>
      <c r="I1849" s="13"/>
      <c r="J1849" s="13">
        <v>1</v>
      </c>
      <c r="K1849" s="13">
        <v>3000</v>
      </c>
      <c r="L1849" s="13">
        <v>3255</v>
      </c>
      <c r="M1849" s="13">
        <v>40</v>
      </c>
      <c r="N1849" s="13">
        <v>1</v>
      </c>
      <c r="O1849" s="13">
        <v>3000</v>
      </c>
      <c r="P1849" s="13">
        <v>3255</v>
      </c>
      <c r="Q1849" s="13">
        <v>40</v>
      </c>
    </row>
    <row r="1850" spans="1:17" x14ac:dyDescent="0.35">
      <c r="A1850" s="12">
        <v>81.38</v>
      </c>
      <c r="B1850" s="13"/>
      <c r="C1850" s="13"/>
      <c r="D1850" s="13"/>
      <c r="E1850" s="13"/>
      <c r="F1850" s="13"/>
      <c r="G1850" s="13"/>
      <c r="H1850" s="13"/>
      <c r="I1850" s="13"/>
      <c r="J1850" s="13">
        <v>1</v>
      </c>
      <c r="K1850" s="13">
        <v>3000</v>
      </c>
      <c r="L1850" s="13">
        <v>3255</v>
      </c>
      <c r="M1850" s="13">
        <v>40</v>
      </c>
      <c r="N1850" s="13">
        <v>1</v>
      </c>
      <c r="O1850" s="13">
        <v>3000</v>
      </c>
      <c r="P1850" s="13">
        <v>3255</v>
      </c>
      <c r="Q1850" s="13">
        <v>40</v>
      </c>
    </row>
    <row r="1851" spans="1:17" x14ac:dyDescent="0.35">
      <c r="A1851" s="11" t="s">
        <v>3664</v>
      </c>
      <c r="B1851" s="13"/>
      <c r="C1851" s="13"/>
      <c r="D1851" s="13"/>
      <c r="E1851" s="13"/>
      <c r="F1851" s="13"/>
      <c r="G1851" s="13"/>
      <c r="H1851" s="13"/>
      <c r="I1851" s="13"/>
      <c r="J1851" s="13">
        <v>1</v>
      </c>
      <c r="K1851" s="13">
        <v>3000</v>
      </c>
      <c r="L1851" s="13">
        <v>3095.11</v>
      </c>
      <c r="M1851" s="13">
        <v>58</v>
      </c>
      <c r="N1851" s="13">
        <v>1</v>
      </c>
      <c r="O1851" s="13">
        <v>3000</v>
      </c>
      <c r="P1851" s="13">
        <v>3095.11</v>
      </c>
      <c r="Q1851" s="13">
        <v>58</v>
      </c>
    </row>
    <row r="1852" spans="1:17" x14ac:dyDescent="0.35">
      <c r="A1852" s="12">
        <v>53.36</v>
      </c>
      <c r="B1852" s="13"/>
      <c r="C1852" s="13"/>
      <c r="D1852" s="13"/>
      <c r="E1852" s="13"/>
      <c r="F1852" s="13"/>
      <c r="G1852" s="13"/>
      <c r="H1852" s="13"/>
      <c r="I1852" s="13"/>
      <c r="J1852" s="13">
        <v>1</v>
      </c>
      <c r="K1852" s="13">
        <v>3000</v>
      </c>
      <c r="L1852" s="13">
        <v>3095.11</v>
      </c>
      <c r="M1852" s="13">
        <v>58</v>
      </c>
      <c r="N1852" s="13">
        <v>1</v>
      </c>
      <c r="O1852" s="13">
        <v>3000</v>
      </c>
      <c r="P1852" s="13">
        <v>3095.11</v>
      </c>
      <c r="Q1852" s="13">
        <v>58</v>
      </c>
    </row>
    <row r="1853" spans="1:17" x14ac:dyDescent="0.35">
      <c r="A1853" s="11" t="s">
        <v>3959</v>
      </c>
      <c r="B1853" s="13">
        <v>1</v>
      </c>
      <c r="C1853" s="13">
        <v>1400</v>
      </c>
      <c r="D1853" s="13">
        <v>45</v>
      </c>
      <c r="E1853" s="13">
        <v>3</v>
      </c>
      <c r="F1853" s="13"/>
      <c r="G1853" s="13"/>
      <c r="H1853" s="13"/>
      <c r="I1853" s="13"/>
      <c r="J1853" s="13"/>
      <c r="K1853" s="13"/>
      <c r="L1853" s="13"/>
      <c r="M1853" s="13"/>
      <c r="N1853" s="13">
        <v>1</v>
      </c>
      <c r="O1853" s="13">
        <v>1400</v>
      </c>
      <c r="P1853" s="13">
        <v>45</v>
      </c>
      <c r="Q1853" s="13">
        <v>3</v>
      </c>
    </row>
    <row r="1854" spans="1:17" x14ac:dyDescent="0.35">
      <c r="A1854" s="12">
        <v>15</v>
      </c>
      <c r="B1854" s="13">
        <v>1</v>
      </c>
      <c r="C1854" s="13">
        <v>1400</v>
      </c>
      <c r="D1854" s="13">
        <v>45</v>
      </c>
      <c r="E1854" s="13">
        <v>3</v>
      </c>
      <c r="F1854" s="13"/>
      <c r="G1854" s="13"/>
      <c r="H1854" s="13"/>
      <c r="I1854" s="13"/>
      <c r="J1854" s="13"/>
      <c r="K1854" s="13"/>
      <c r="L1854" s="13"/>
      <c r="M1854" s="13"/>
      <c r="N1854" s="13">
        <v>1</v>
      </c>
      <c r="O1854" s="13">
        <v>1400</v>
      </c>
      <c r="P1854" s="13">
        <v>45</v>
      </c>
      <c r="Q1854" s="13">
        <v>3</v>
      </c>
    </row>
    <row r="1855" spans="1:17" x14ac:dyDescent="0.35">
      <c r="A1855" s="11" t="s">
        <v>3971</v>
      </c>
      <c r="B1855" s="13">
        <v>1</v>
      </c>
      <c r="C1855" s="13">
        <v>1000</v>
      </c>
      <c r="D1855" s="13">
        <v>320</v>
      </c>
      <c r="E1855" s="13">
        <v>11</v>
      </c>
      <c r="F1855" s="13"/>
      <c r="G1855" s="13"/>
      <c r="H1855" s="13"/>
      <c r="I1855" s="13"/>
      <c r="J1855" s="13"/>
      <c r="K1855" s="13"/>
      <c r="L1855" s="13"/>
      <c r="M1855" s="13"/>
      <c r="N1855" s="13">
        <v>1</v>
      </c>
      <c r="O1855" s="13">
        <v>1000</v>
      </c>
      <c r="P1855" s="13">
        <v>320</v>
      </c>
      <c r="Q1855" s="13">
        <v>11</v>
      </c>
    </row>
    <row r="1856" spans="1:17" x14ac:dyDescent="0.35">
      <c r="A1856" s="12">
        <v>29.09</v>
      </c>
      <c r="B1856" s="13">
        <v>1</v>
      </c>
      <c r="C1856" s="13">
        <v>1000</v>
      </c>
      <c r="D1856" s="13">
        <v>320</v>
      </c>
      <c r="E1856" s="13">
        <v>11</v>
      </c>
      <c r="F1856" s="13"/>
      <c r="G1856" s="13"/>
      <c r="H1856" s="13"/>
      <c r="I1856" s="13"/>
      <c r="J1856" s="13"/>
      <c r="K1856" s="13"/>
      <c r="L1856" s="13"/>
      <c r="M1856" s="13"/>
      <c r="N1856" s="13">
        <v>1</v>
      </c>
      <c r="O1856" s="13">
        <v>1000</v>
      </c>
      <c r="P1856" s="13">
        <v>320</v>
      </c>
      <c r="Q1856" s="13">
        <v>11</v>
      </c>
    </row>
    <row r="1857" spans="1:17" x14ac:dyDescent="0.35">
      <c r="A1857" s="11" t="s">
        <v>4051</v>
      </c>
      <c r="B1857" s="13">
        <v>1</v>
      </c>
      <c r="C1857" s="13">
        <v>5000</v>
      </c>
      <c r="D1857" s="13">
        <v>881</v>
      </c>
      <c r="E1857" s="13">
        <v>21</v>
      </c>
      <c r="F1857" s="13"/>
      <c r="G1857" s="13"/>
      <c r="H1857" s="13"/>
      <c r="I1857" s="13"/>
      <c r="J1857" s="13"/>
      <c r="K1857" s="13"/>
      <c r="L1857" s="13"/>
      <c r="M1857" s="13"/>
      <c r="N1857" s="13">
        <v>1</v>
      </c>
      <c r="O1857" s="13">
        <v>5000</v>
      </c>
      <c r="P1857" s="13">
        <v>881</v>
      </c>
      <c r="Q1857" s="13">
        <v>21</v>
      </c>
    </row>
    <row r="1858" spans="1:17" x14ac:dyDescent="0.35">
      <c r="A1858" s="12">
        <v>41.95</v>
      </c>
      <c r="B1858" s="13">
        <v>1</v>
      </c>
      <c r="C1858" s="13">
        <v>5000</v>
      </c>
      <c r="D1858" s="13">
        <v>881</v>
      </c>
      <c r="E1858" s="13">
        <v>21</v>
      </c>
      <c r="F1858" s="13"/>
      <c r="G1858" s="13"/>
      <c r="H1858" s="13"/>
      <c r="I1858" s="13"/>
      <c r="J1858" s="13"/>
      <c r="K1858" s="13"/>
      <c r="L1858" s="13"/>
      <c r="M1858" s="13"/>
      <c r="N1858" s="13">
        <v>1</v>
      </c>
      <c r="O1858" s="13">
        <v>5000</v>
      </c>
      <c r="P1858" s="13">
        <v>881</v>
      </c>
      <c r="Q1858" s="13">
        <v>21</v>
      </c>
    </row>
    <row r="1859" spans="1:17" x14ac:dyDescent="0.35">
      <c r="A1859" s="11" t="s">
        <v>4087</v>
      </c>
      <c r="B1859" s="13">
        <v>1</v>
      </c>
      <c r="C1859" s="13">
        <v>1600</v>
      </c>
      <c r="D1859" s="13">
        <v>204</v>
      </c>
      <c r="E1859" s="13">
        <v>8</v>
      </c>
      <c r="F1859" s="13"/>
      <c r="G1859" s="13"/>
      <c r="H1859" s="13"/>
      <c r="I1859" s="13"/>
      <c r="J1859" s="13"/>
      <c r="K1859" s="13"/>
      <c r="L1859" s="13"/>
      <c r="M1859" s="13"/>
      <c r="N1859" s="13">
        <v>1</v>
      </c>
      <c r="O1859" s="13">
        <v>1600</v>
      </c>
      <c r="P1859" s="13">
        <v>204</v>
      </c>
      <c r="Q1859" s="13">
        <v>8</v>
      </c>
    </row>
    <row r="1860" spans="1:17" x14ac:dyDescent="0.35">
      <c r="A1860" s="12">
        <v>25.5</v>
      </c>
      <c r="B1860" s="13">
        <v>1</v>
      </c>
      <c r="C1860" s="13">
        <v>1600</v>
      </c>
      <c r="D1860" s="13">
        <v>204</v>
      </c>
      <c r="E1860" s="13">
        <v>8</v>
      </c>
      <c r="F1860" s="13"/>
      <c r="G1860" s="13"/>
      <c r="H1860" s="13"/>
      <c r="I1860" s="13"/>
      <c r="J1860" s="13"/>
      <c r="K1860" s="13"/>
      <c r="L1860" s="13"/>
      <c r="M1860" s="13"/>
      <c r="N1860" s="13">
        <v>1</v>
      </c>
      <c r="O1860" s="13">
        <v>1600</v>
      </c>
      <c r="P1860" s="13">
        <v>204</v>
      </c>
      <c r="Q1860" s="13">
        <v>8</v>
      </c>
    </row>
    <row r="1861" spans="1:17" x14ac:dyDescent="0.35">
      <c r="A1861" s="11" t="s">
        <v>4109</v>
      </c>
      <c r="B1861" s="13">
        <v>1</v>
      </c>
      <c r="C1861" s="13">
        <v>1500</v>
      </c>
      <c r="D1861" s="13">
        <v>3</v>
      </c>
      <c r="E1861" s="13">
        <v>3</v>
      </c>
      <c r="F1861" s="13"/>
      <c r="G1861" s="13"/>
      <c r="H1861" s="13"/>
      <c r="I1861" s="13"/>
      <c r="J1861" s="13"/>
      <c r="K1861" s="13"/>
      <c r="L1861" s="13"/>
      <c r="M1861" s="13"/>
      <c r="N1861" s="13">
        <v>1</v>
      </c>
      <c r="O1861" s="13">
        <v>1500</v>
      </c>
      <c r="P1861" s="13">
        <v>3</v>
      </c>
      <c r="Q1861" s="13">
        <v>3</v>
      </c>
    </row>
    <row r="1862" spans="1:17" x14ac:dyDescent="0.35">
      <c r="A1862" s="12">
        <v>1</v>
      </c>
      <c r="B1862" s="13">
        <v>1</v>
      </c>
      <c r="C1862" s="13">
        <v>1500</v>
      </c>
      <c r="D1862" s="13">
        <v>3</v>
      </c>
      <c r="E1862" s="13">
        <v>3</v>
      </c>
      <c r="F1862" s="13"/>
      <c r="G1862" s="13"/>
      <c r="H1862" s="13"/>
      <c r="I1862" s="13"/>
      <c r="J1862" s="13"/>
      <c r="K1862" s="13"/>
      <c r="L1862" s="13"/>
      <c r="M1862" s="13"/>
      <c r="N1862" s="13">
        <v>1</v>
      </c>
      <c r="O1862" s="13">
        <v>1500</v>
      </c>
      <c r="P1862" s="13">
        <v>3</v>
      </c>
      <c r="Q1862" s="13">
        <v>3</v>
      </c>
    </row>
    <row r="1863" spans="1:17" x14ac:dyDescent="0.35">
      <c r="A1863" s="11" t="s">
        <v>3582</v>
      </c>
      <c r="B1863" s="13"/>
      <c r="C1863" s="13"/>
      <c r="D1863" s="13"/>
      <c r="E1863" s="13"/>
      <c r="F1863" s="13"/>
      <c r="G1863" s="13"/>
      <c r="H1863" s="13"/>
      <c r="I1863" s="13"/>
      <c r="J1863" s="13">
        <v>1</v>
      </c>
      <c r="K1863" s="13">
        <v>3000</v>
      </c>
      <c r="L1863" s="13">
        <v>3255</v>
      </c>
      <c r="M1863" s="13">
        <v>24</v>
      </c>
      <c r="N1863" s="13">
        <v>1</v>
      </c>
      <c r="O1863" s="13">
        <v>3000</v>
      </c>
      <c r="P1863" s="13">
        <v>3255</v>
      </c>
      <c r="Q1863" s="13">
        <v>24</v>
      </c>
    </row>
    <row r="1864" spans="1:17" x14ac:dyDescent="0.35">
      <c r="A1864" s="12">
        <v>135.63</v>
      </c>
      <c r="B1864" s="13"/>
      <c r="C1864" s="13"/>
      <c r="D1864" s="13"/>
      <c r="E1864" s="13"/>
      <c r="F1864" s="13"/>
      <c r="G1864" s="13"/>
      <c r="H1864" s="13"/>
      <c r="I1864" s="13"/>
      <c r="J1864" s="13">
        <v>1</v>
      </c>
      <c r="K1864" s="13">
        <v>3000</v>
      </c>
      <c r="L1864" s="13">
        <v>3255</v>
      </c>
      <c r="M1864" s="13">
        <v>24</v>
      </c>
      <c r="N1864" s="13">
        <v>1</v>
      </c>
      <c r="O1864" s="13">
        <v>3000</v>
      </c>
      <c r="P1864" s="13">
        <v>3255</v>
      </c>
      <c r="Q1864" s="13">
        <v>24</v>
      </c>
    </row>
    <row r="1865" spans="1:17" x14ac:dyDescent="0.35">
      <c r="A1865" s="11" t="s">
        <v>3685</v>
      </c>
      <c r="B1865" s="13"/>
      <c r="C1865" s="13"/>
      <c r="D1865" s="13"/>
      <c r="E1865" s="13"/>
      <c r="F1865" s="13"/>
      <c r="G1865" s="13"/>
      <c r="H1865" s="13"/>
      <c r="I1865" s="13"/>
      <c r="J1865" s="13">
        <v>1</v>
      </c>
      <c r="K1865" s="13">
        <v>3000</v>
      </c>
      <c r="L1865" s="13">
        <v>3275</v>
      </c>
      <c r="M1865" s="13">
        <v>39</v>
      </c>
      <c r="N1865" s="13">
        <v>1</v>
      </c>
      <c r="O1865" s="13">
        <v>3000</v>
      </c>
      <c r="P1865" s="13">
        <v>3275</v>
      </c>
      <c r="Q1865" s="13">
        <v>39</v>
      </c>
    </row>
    <row r="1866" spans="1:17" x14ac:dyDescent="0.35">
      <c r="A1866" s="12">
        <v>83.97</v>
      </c>
      <c r="B1866" s="13"/>
      <c r="C1866" s="13"/>
      <c r="D1866" s="13"/>
      <c r="E1866" s="13"/>
      <c r="F1866" s="13"/>
      <c r="G1866" s="13"/>
      <c r="H1866" s="13"/>
      <c r="I1866" s="13"/>
      <c r="J1866" s="13">
        <v>1</v>
      </c>
      <c r="K1866" s="13">
        <v>3000</v>
      </c>
      <c r="L1866" s="13">
        <v>3275</v>
      </c>
      <c r="M1866" s="13">
        <v>39</v>
      </c>
      <c r="N1866" s="13">
        <v>1</v>
      </c>
      <c r="O1866" s="13">
        <v>3000</v>
      </c>
      <c r="P1866" s="13">
        <v>3275</v>
      </c>
      <c r="Q1866" s="13">
        <v>39</v>
      </c>
    </row>
    <row r="1867" spans="1:17" x14ac:dyDescent="0.35">
      <c r="A1867" s="11" t="s">
        <v>3652</v>
      </c>
      <c r="B1867" s="13"/>
      <c r="C1867" s="13"/>
      <c r="D1867" s="13"/>
      <c r="E1867" s="13"/>
      <c r="F1867" s="13"/>
      <c r="G1867" s="13"/>
      <c r="H1867" s="13"/>
      <c r="I1867" s="13"/>
      <c r="J1867" s="13">
        <v>1</v>
      </c>
      <c r="K1867" s="13">
        <v>5000</v>
      </c>
      <c r="L1867" s="13">
        <v>5813</v>
      </c>
      <c r="M1867" s="13">
        <v>79</v>
      </c>
      <c r="N1867" s="13">
        <v>1</v>
      </c>
      <c r="O1867" s="13">
        <v>5000</v>
      </c>
      <c r="P1867" s="13">
        <v>5813</v>
      </c>
      <c r="Q1867" s="13">
        <v>79</v>
      </c>
    </row>
    <row r="1868" spans="1:17" x14ac:dyDescent="0.35">
      <c r="A1868" s="12">
        <v>73.58</v>
      </c>
      <c r="B1868" s="13"/>
      <c r="C1868" s="13"/>
      <c r="D1868" s="13"/>
      <c r="E1868" s="13"/>
      <c r="F1868" s="13"/>
      <c r="G1868" s="13"/>
      <c r="H1868" s="13"/>
      <c r="I1868" s="13"/>
      <c r="J1868" s="13">
        <v>1</v>
      </c>
      <c r="K1868" s="13">
        <v>5000</v>
      </c>
      <c r="L1868" s="13">
        <v>5813</v>
      </c>
      <c r="M1868" s="13">
        <v>79</v>
      </c>
      <c r="N1868" s="13">
        <v>1</v>
      </c>
      <c r="O1868" s="13">
        <v>5000</v>
      </c>
      <c r="P1868" s="13">
        <v>5813</v>
      </c>
      <c r="Q1868" s="13">
        <v>79</v>
      </c>
    </row>
    <row r="1869" spans="1:17" x14ac:dyDescent="0.35">
      <c r="A1869" s="11" t="s">
        <v>3375</v>
      </c>
      <c r="B1869" s="13"/>
      <c r="C1869" s="13"/>
      <c r="D1869" s="13"/>
      <c r="E1869" s="13"/>
      <c r="F1869" s="13"/>
      <c r="G1869" s="13"/>
      <c r="H1869" s="13"/>
      <c r="I1869" s="13"/>
      <c r="J1869" s="13">
        <v>1</v>
      </c>
      <c r="K1869" s="13">
        <v>8000</v>
      </c>
      <c r="L1869" s="13">
        <v>8001</v>
      </c>
      <c r="M1869" s="13">
        <v>19</v>
      </c>
      <c r="N1869" s="13">
        <v>1</v>
      </c>
      <c r="O1869" s="13">
        <v>8000</v>
      </c>
      <c r="P1869" s="13">
        <v>8001</v>
      </c>
      <c r="Q1869" s="13">
        <v>19</v>
      </c>
    </row>
    <row r="1870" spans="1:17" x14ac:dyDescent="0.35">
      <c r="A1870" s="12">
        <v>421.11</v>
      </c>
      <c r="B1870" s="13"/>
      <c r="C1870" s="13"/>
      <c r="D1870" s="13"/>
      <c r="E1870" s="13"/>
      <c r="F1870" s="13"/>
      <c r="G1870" s="13"/>
      <c r="H1870" s="13"/>
      <c r="I1870" s="13"/>
      <c r="J1870" s="13">
        <v>1</v>
      </c>
      <c r="K1870" s="13">
        <v>8000</v>
      </c>
      <c r="L1870" s="13">
        <v>8001</v>
      </c>
      <c r="M1870" s="13">
        <v>19</v>
      </c>
      <c r="N1870" s="13">
        <v>1</v>
      </c>
      <c r="O1870" s="13">
        <v>8000</v>
      </c>
      <c r="P1870" s="13">
        <v>8001</v>
      </c>
      <c r="Q1870" s="13">
        <v>19</v>
      </c>
    </row>
    <row r="1871" spans="1:17" x14ac:dyDescent="0.35">
      <c r="A1871" s="11" t="s">
        <v>3450</v>
      </c>
      <c r="B1871" s="13"/>
      <c r="C1871" s="13"/>
      <c r="D1871" s="13"/>
      <c r="E1871" s="13"/>
      <c r="F1871" s="13"/>
      <c r="G1871" s="13"/>
      <c r="H1871" s="13"/>
      <c r="I1871" s="13"/>
      <c r="J1871" s="13">
        <v>1</v>
      </c>
      <c r="K1871" s="13">
        <v>650</v>
      </c>
      <c r="L1871" s="13">
        <v>658</v>
      </c>
      <c r="M1871" s="13">
        <v>16</v>
      </c>
      <c r="N1871" s="13">
        <v>1</v>
      </c>
      <c r="O1871" s="13">
        <v>650</v>
      </c>
      <c r="P1871" s="13">
        <v>658</v>
      </c>
      <c r="Q1871" s="13">
        <v>16</v>
      </c>
    </row>
    <row r="1872" spans="1:17" x14ac:dyDescent="0.35">
      <c r="A1872" s="12">
        <v>41.13</v>
      </c>
      <c r="B1872" s="13"/>
      <c r="C1872" s="13"/>
      <c r="D1872" s="13"/>
      <c r="E1872" s="13"/>
      <c r="F1872" s="13"/>
      <c r="G1872" s="13"/>
      <c r="H1872" s="13"/>
      <c r="I1872" s="13"/>
      <c r="J1872" s="13">
        <v>1</v>
      </c>
      <c r="K1872" s="13">
        <v>650</v>
      </c>
      <c r="L1872" s="13">
        <v>658</v>
      </c>
      <c r="M1872" s="13">
        <v>16</v>
      </c>
      <c r="N1872" s="13">
        <v>1</v>
      </c>
      <c r="O1872" s="13">
        <v>650</v>
      </c>
      <c r="P1872" s="13">
        <v>658</v>
      </c>
      <c r="Q1872" s="13">
        <v>16</v>
      </c>
    </row>
    <row r="1873" spans="1:17" x14ac:dyDescent="0.35">
      <c r="A1873" s="11" t="s">
        <v>3547</v>
      </c>
      <c r="B1873" s="13"/>
      <c r="C1873" s="13"/>
      <c r="D1873" s="13"/>
      <c r="E1873" s="13"/>
      <c r="F1873" s="13"/>
      <c r="G1873" s="13"/>
      <c r="H1873" s="13"/>
      <c r="I1873" s="13"/>
      <c r="J1873" s="13">
        <v>1</v>
      </c>
      <c r="K1873" s="13">
        <v>2100</v>
      </c>
      <c r="L1873" s="13">
        <v>2140</v>
      </c>
      <c r="M1873" s="13">
        <v>13</v>
      </c>
      <c r="N1873" s="13">
        <v>1</v>
      </c>
      <c r="O1873" s="13">
        <v>2100</v>
      </c>
      <c r="P1873" s="13">
        <v>2140</v>
      </c>
      <c r="Q1873" s="13">
        <v>13</v>
      </c>
    </row>
    <row r="1874" spans="1:17" x14ac:dyDescent="0.35">
      <c r="A1874" s="12">
        <v>164.62</v>
      </c>
      <c r="B1874" s="13"/>
      <c r="C1874" s="13"/>
      <c r="D1874" s="13"/>
      <c r="E1874" s="13"/>
      <c r="F1874" s="13"/>
      <c r="G1874" s="13"/>
      <c r="H1874" s="13"/>
      <c r="I1874" s="13"/>
      <c r="J1874" s="13">
        <v>1</v>
      </c>
      <c r="K1874" s="13">
        <v>2100</v>
      </c>
      <c r="L1874" s="13">
        <v>2140</v>
      </c>
      <c r="M1874" s="13">
        <v>13</v>
      </c>
      <c r="N1874" s="13">
        <v>1</v>
      </c>
      <c r="O1874" s="13">
        <v>2100</v>
      </c>
      <c r="P1874" s="13">
        <v>2140</v>
      </c>
      <c r="Q1874" s="13">
        <v>13</v>
      </c>
    </row>
    <row r="1875" spans="1:17" x14ac:dyDescent="0.35">
      <c r="A1875" s="11" t="s">
        <v>3536</v>
      </c>
      <c r="B1875" s="13"/>
      <c r="C1875" s="13"/>
      <c r="D1875" s="13"/>
      <c r="E1875" s="13"/>
      <c r="F1875" s="13"/>
      <c r="G1875" s="13"/>
      <c r="H1875" s="13"/>
      <c r="I1875" s="13"/>
      <c r="J1875" s="13">
        <v>1</v>
      </c>
      <c r="K1875" s="13">
        <v>675</v>
      </c>
      <c r="L1875" s="13">
        <v>1218</v>
      </c>
      <c r="M1875" s="13">
        <v>28</v>
      </c>
      <c r="N1875" s="13">
        <v>1</v>
      </c>
      <c r="O1875" s="13">
        <v>675</v>
      </c>
      <c r="P1875" s="13">
        <v>1218</v>
      </c>
      <c r="Q1875" s="13">
        <v>28</v>
      </c>
    </row>
    <row r="1876" spans="1:17" x14ac:dyDescent="0.35">
      <c r="A1876" s="12">
        <v>43.5</v>
      </c>
      <c r="B1876" s="13"/>
      <c r="C1876" s="13"/>
      <c r="D1876" s="13"/>
      <c r="E1876" s="13"/>
      <c r="F1876" s="13"/>
      <c r="G1876" s="13"/>
      <c r="H1876" s="13"/>
      <c r="I1876" s="13"/>
      <c r="J1876" s="13">
        <v>1</v>
      </c>
      <c r="K1876" s="13">
        <v>675</v>
      </c>
      <c r="L1876" s="13">
        <v>1218</v>
      </c>
      <c r="M1876" s="13">
        <v>28</v>
      </c>
      <c r="N1876" s="13">
        <v>1</v>
      </c>
      <c r="O1876" s="13">
        <v>675</v>
      </c>
      <c r="P1876" s="13">
        <v>1218</v>
      </c>
      <c r="Q1876" s="13">
        <v>28</v>
      </c>
    </row>
    <row r="1877" spans="1:17" x14ac:dyDescent="0.35">
      <c r="A1877" s="11" t="s">
        <v>3446</v>
      </c>
      <c r="B1877" s="13"/>
      <c r="C1877" s="13"/>
      <c r="D1877" s="13"/>
      <c r="E1877" s="13"/>
      <c r="F1877" s="13"/>
      <c r="G1877" s="13"/>
      <c r="H1877" s="13"/>
      <c r="I1877" s="13"/>
      <c r="J1877" s="13">
        <v>1</v>
      </c>
      <c r="K1877" s="13">
        <v>1000</v>
      </c>
      <c r="L1877" s="13">
        <v>1078</v>
      </c>
      <c r="M1877" s="13">
        <v>14</v>
      </c>
      <c r="N1877" s="13">
        <v>1</v>
      </c>
      <c r="O1877" s="13">
        <v>1000</v>
      </c>
      <c r="P1877" s="13">
        <v>1078</v>
      </c>
      <c r="Q1877" s="13">
        <v>14</v>
      </c>
    </row>
    <row r="1878" spans="1:17" x14ac:dyDescent="0.35">
      <c r="A1878" s="12">
        <v>77</v>
      </c>
      <c r="B1878" s="13"/>
      <c r="C1878" s="13"/>
      <c r="D1878" s="13"/>
      <c r="E1878" s="13"/>
      <c r="F1878" s="13"/>
      <c r="G1878" s="13"/>
      <c r="H1878" s="13"/>
      <c r="I1878" s="13"/>
      <c r="J1878" s="13">
        <v>1</v>
      </c>
      <c r="K1878" s="13">
        <v>1000</v>
      </c>
      <c r="L1878" s="13">
        <v>1078</v>
      </c>
      <c r="M1878" s="13">
        <v>14</v>
      </c>
      <c r="N1878" s="13">
        <v>1</v>
      </c>
      <c r="O1878" s="13">
        <v>1000</v>
      </c>
      <c r="P1878" s="13">
        <v>1078</v>
      </c>
      <c r="Q1878" s="13">
        <v>14</v>
      </c>
    </row>
    <row r="1879" spans="1:17" x14ac:dyDescent="0.35">
      <c r="A1879" s="11" t="s">
        <v>3847</v>
      </c>
      <c r="B1879" s="13">
        <v>1</v>
      </c>
      <c r="C1879" s="13">
        <v>1000</v>
      </c>
      <c r="D1879" s="13">
        <v>38</v>
      </c>
      <c r="E1879" s="13">
        <v>4</v>
      </c>
      <c r="F1879" s="13"/>
      <c r="G1879" s="13"/>
      <c r="H1879" s="13"/>
      <c r="I1879" s="13"/>
      <c r="J1879" s="13"/>
      <c r="K1879" s="13"/>
      <c r="L1879" s="13"/>
      <c r="M1879" s="13"/>
      <c r="N1879" s="13">
        <v>1</v>
      </c>
      <c r="O1879" s="13">
        <v>1000</v>
      </c>
      <c r="P1879" s="13">
        <v>38</v>
      </c>
      <c r="Q1879" s="13">
        <v>4</v>
      </c>
    </row>
    <row r="1880" spans="1:17" x14ac:dyDescent="0.35">
      <c r="A1880" s="12">
        <v>9.5</v>
      </c>
      <c r="B1880" s="13">
        <v>1</v>
      </c>
      <c r="C1880" s="13">
        <v>1000</v>
      </c>
      <c r="D1880" s="13">
        <v>38</v>
      </c>
      <c r="E1880" s="13">
        <v>4</v>
      </c>
      <c r="F1880" s="13"/>
      <c r="G1880" s="13"/>
      <c r="H1880" s="13"/>
      <c r="I1880" s="13"/>
      <c r="J1880" s="13"/>
      <c r="K1880" s="13"/>
      <c r="L1880" s="13"/>
      <c r="M1880" s="13"/>
      <c r="N1880" s="13">
        <v>1</v>
      </c>
      <c r="O1880" s="13">
        <v>1000</v>
      </c>
      <c r="P1880" s="13">
        <v>38</v>
      </c>
      <c r="Q1880" s="13">
        <v>4</v>
      </c>
    </row>
    <row r="1881" spans="1:17" x14ac:dyDescent="0.35">
      <c r="A1881" s="11" t="s">
        <v>3494</v>
      </c>
      <c r="B1881" s="13"/>
      <c r="C1881" s="13"/>
      <c r="D1881" s="13"/>
      <c r="E1881" s="13"/>
      <c r="F1881" s="13"/>
      <c r="G1881" s="13"/>
      <c r="H1881" s="13"/>
      <c r="I1881" s="13"/>
      <c r="J1881" s="13">
        <v>1</v>
      </c>
      <c r="K1881" s="13">
        <v>5000</v>
      </c>
      <c r="L1881" s="13">
        <v>5343</v>
      </c>
      <c r="M1881" s="13">
        <v>72</v>
      </c>
      <c r="N1881" s="13">
        <v>1</v>
      </c>
      <c r="O1881" s="13">
        <v>5000</v>
      </c>
      <c r="P1881" s="13">
        <v>5343</v>
      </c>
      <c r="Q1881" s="13">
        <v>72</v>
      </c>
    </row>
    <row r="1882" spans="1:17" x14ac:dyDescent="0.35">
      <c r="A1882" s="12">
        <v>74.209999999999994</v>
      </c>
      <c r="B1882" s="13"/>
      <c r="C1882" s="13"/>
      <c r="D1882" s="13"/>
      <c r="E1882" s="13"/>
      <c r="F1882" s="13"/>
      <c r="G1882" s="13"/>
      <c r="H1882" s="13"/>
      <c r="I1882" s="13"/>
      <c r="J1882" s="13">
        <v>1</v>
      </c>
      <c r="K1882" s="13">
        <v>5000</v>
      </c>
      <c r="L1882" s="13">
        <v>5343</v>
      </c>
      <c r="M1882" s="13">
        <v>72</v>
      </c>
      <c r="N1882" s="13">
        <v>1</v>
      </c>
      <c r="O1882" s="13">
        <v>5000</v>
      </c>
      <c r="P1882" s="13">
        <v>5343</v>
      </c>
      <c r="Q1882" s="13">
        <v>72</v>
      </c>
    </row>
    <row r="1883" spans="1:17" x14ac:dyDescent="0.35">
      <c r="A1883" s="11" t="s">
        <v>4072</v>
      </c>
      <c r="B1883" s="13">
        <v>1</v>
      </c>
      <c r="C1883" s="13">
        <v>700</v>
      </c>
      <c r="D1883" s="13">
        <v>0</v>
      </c>
      <c r="E1883" s="13">
        <v>0</v>
      </c>
      <c r="F1883" s="13"/>
      <c r="G1883" s="13"/>
      <c r="H1883" s="13"/>
      <c r="I1883" s="13"/>
      <c r="J1883" s="13"/>
      <c r="K1883" s="13"/>
      <c r="L1883" s="13"/>
      <c r="M1883" s="13"/>
      <c r="N1883" s="13">
        <v>1</v>
      </c>
      <c r="O1883" s="13">
        <v>700</v>
      </c>
      <c r="P1883" s="13">
        <v>0</v>
      </c>
      <c r="Q1883" s="13">
        <v>0</v>
      </c>
    </row>
    <row r="1884" spans="1:17" x14ac:dyDescent="0.35">
      <c r="A1884" s="12" t="s">
        <v>8382</v>
      </c>
      <c r="B1884" s="13">
        <v>1</v>
      </c>
      <c r="C1884" s="13">
        <v>700</v>
      </c>
      <c r="D1884" s="13">
        <v>0</v>
      </c>
      <c r="E1884" s="13">
        <v>0</v>
      </c>
      <c r="F1884" s="13"/>
      <c r="G1884" s="13"/>
      <c r="H1884" s="13"/>
      <c r="I1884" s="13"/>
      <c r="J1884" s="13"/>
      <c r="K1884" s="13"/>
      <c r="L1884" s="13"/>
      <c r="M1884" s="13"/>
      <c r="N1884" s="13">
        <v>1</v>
      </c>
      <c r="O1884" s="13">
        <v>700</v>
      </c>
      <c r="P1884" s="13">
        <v>0</v>
      </c>
      <c r="Q1884" s="13">
        <v>0</v>
      </c>
    </row>
    <row r="1885" spans="1:17" x14ac:dyDescent="0.35">
      <c r="A1885" s="11" t="s">
        <v>2885</v>
      </c>
      <c r="B1885" s="13">
        <v>1</v>
      </c>
      <c r="C1885" s="13">
        <v>400</v>
      </c>
      <c r="D1885" s="13">
        <v>130</v>
      </c>
      <c r="E1885" s="13">
        <v>5</v>
      </c>
      <c r="F1885" s="13"/>
      <c r="G1885" s="13"/>
      <c r="H1885" s="13"/>
      <c r="I1885" s="13"/>
      <c r="J1885" s="13"/>
      <c r="K1885" s="13"/>
      <c r="L1885" s="13"/>
      <c r="M1885" s="13"/>
      <c r="N1885" s="13">
        <v>1</v>
      </c>
      <c r="O1885" s="13">
        <v>400</v>
      </c>
      <c r="P1885" s="13">
        <v>130</v>
      </c>
      <c r="Q1885" s="13">
        <v>5</v>
      </c>
    </row>
    <row r="1886" spans="1:17" x14ac:dyDescent="0.35">
      <c r="A1886" s="12">
        <v>26</v>
      </c>
      <c r="B1886" s="13">
        <v>1</v>
      </c>
      <c r="C1886" s="13">
        <v>400</v>
      </c>
      <c r="D1886" s="13">
        <v>130</v>
      </c>
      <c r="E1886" s="13">
        <v>5</v>
      </c>
      <c r="F1886" s="13"/>
      <c r="G1886" s="13"/>
      <c r="H1886" s="13"/>
      <c r="I1886" s="13"/>
      <c r="J1886" s="13"/>
      <c r="K1886" s="13"/>
      <c r="L1886" s="13"/>
      <c r="M1886" s="13"/>
      <c r="N1886" s="13">
        <v>1</v>
      </c>
      <c r="O1886" s="13">
        <v>400</v>
      </c>
      <c r="P1886" s="13">
        <v>130</v>
      </c>
      <c r="Q1886" s="13">
        <v>5</v>
      </c>
    </row>
    <row r="1887" spans="1:17" x14ac:dyDescent="0.35">
      <c r="A1887" s="11" t="s">
        <v>3314</v>
      </c>
      <c r="B1887" s="13"/>
      <c r="C1887" s="13"/>
      <c r="D1887" s="13"/>
      <c r="E1887" s="13"/>
      <c r="F1887" s="13"/>
      <c r="G1887" s="13"/>
      <c r="H1887" s="13"/>
      <c r="I1887" s="13"/>
      <c r="J1887" s="13">
        <v>1</v>
      </c>
      <c r="K1887" s="13">
        <v>800</v>
      </c>
      <c r="L1887" s="13">
        <v>1686</v>
      </c>
      <c r="M1887" s="13">
        <v>58</v>
      </c>
      <c r="N1887" s="13">
        <v>1</v>
      </c>
      <c r="O1887" s="13">
        <v>800</v>
      </c>
      <c r="P1887" s="13">
        <v>1686</v>
      </c>
      <c r="Q1887" s="13">
        <v>58</v>
      </c>
    </row>
    <row r="1888" spans="1:17" x14ac:dyDescent="0.35">
      <c r="A1888" s="12">
        <v>29.07</v>
      </c>
      <c r="B1888" s="13"/>
      <c r="C1888" s="13"/>
      <c r="D1888" s="13"/>
      <c r="E1888" s="13"/>
      <c r="F1888" s="13"/>
      <c r="G1888" s="13"/>
      <c r="H1888" s="13"/>
      <c r="I1888" s="13"/>
      <c r="J1888" s="13">
        <v>1</v>
      </c>
      <c r="K1888" s="13">
        <v>800</v>
      </c>
      <c r="L1888" s="13">
        <v>1686</v>
      </c>
      <c r="M1888" s="13">
        <v>58</v>
      </c>
      <c r="N1888" s="13">
        <v>1</v>
      </c>
      <c r="O1888" s="13">
        <v>800</v>
      </c>
      <c r="P1888" s="13">
        <v>1686</v>
      </c>
      <c r="Q1888" s="13">
        <v>58</v>
      </c>
    </row>
    <row r="1889" spans="1:17" x14ac:dyDescent="0.35">
      <c r="A1889" s="11" t="s">
        <v>3433</v>
      </c>
      <c r="B1889" s="13"/>
      <c r="C1889" s="13"/>
      <c r="D1889" s="13"/>
      <c r="E1889" s="13"/>
      <c r="F1889" s="13"/>
      <c r="G1889" s="13"/>
      <c r="H1889" s="13"/>
      <c r="I1889" s="13"/>
      <c r="J1889" s="13">
        <v>1</v>
      </c>
      <c r="K1889" s="13">
        <v>10000</v>
      </c>
      <c r="L1889" s="13">
        <v>10555</v>
      </c>
      <c r="M1889" s="13">
        <v>168</v>
      </c>
      <c r="N1889" s="13">
        <v>1</v>
      </c>
      <c r="O1889" s="13">
        <v>10000</v>
      </c>
      <c r="P1889" s="13">
        <v>10555</v>
      </c>
      <c r="Q1889" s="13">
        <v>168</v>
      </c>
    </row>
    <row r="1890" spans="1:17" x14ac:dyDescent="0.35">
      <c r="A1890" s="12">
        <v>62.83</v>
      </c>
      <c r="B1890" s="13"/>
      <c r="C1890" s="13"/>
      <c r="D1890" s="13"/>
      <c r="E1890" s="13"/>
      <c r="F1890" s="13"/>
      <c r="G1890" s="13"/>
      <c r="H1890" s="13"/>
      <c r="I1890" s="13"/>
      <c r="J1890" s="13">
        <v>1</v>
      </c>
      <c r="K1890" s="13">
        <v>10000</v>
      </c>
      <c r="L1890" s="13">
        <v>10555</v>
      </c>
      <c r="M1890" s="13">
        <v>168</v>
      </c>
      <c r="N1890" s="13">
        <v>1</v>
      </c>
      <c r="O1890" s="13">
        <v>10000</v>
      </c>
      <c r="P1890" s="13">
        <v>10555</v>
      </c>
      <c r="Q1890" s="13">
        <v>168</v>
      </c>
    </row>
    <row r="1891" spans="1:17" x14ac:dyDescent="0.35">
      <c r="A1891" s="11" t="s">
        <v>3169</v>
      </c>
      <c r="B1891" s="13"/>
      <c r="C1891" s="13"/>
      <c r="D1891" s="13"/>
      <c r="E1891" s="13"/>
      <c r="F1891" s="13"/>
      <c r="G1891" s="13"/>
      <c r="H1891" s="13"/>
      <c r="I1891" s="13"/>
      <c r="J1891" s="13">
        <v>1</v>
      </c>
      <c r="K1891" s="13">
        <v>8000</v>
      </c>
      <c r="L1891" s="13">
        <v>8241</v>
      </c>
      <c r="M1891" s="13">
        <v>82</v>
      </c>
      <c r="N1891" s="13">
        <v>1</v>
      </c>
      <c r="O1891" s="13">
        <v>8000</v>
      </c>
      <c r="P1891" s="13">
        <v>8241</v>
      </c>
      <c r="Q1891" s="13">
        <v>82</v>
      </c>
    </row>
    <row r="1892" spans="1:17" x14ac:dyDescent="0.35">
      <c r="A1892" s="12">
        <v>100.5</v>
      </c>
      <c r="B1892" s="13"/>
      <c r="C1892" s="13"/>
      <c r="D1892" s="13"/>
      <c r="E1892" s="13"/>
      <c r="F1892" s="13"/>
      <c r="G1892" s="13"/>
      <c r="H1892" s="13"/>
      <c r="I1892" s="13"/>
      <c r="J1892" s="13">
        <v>1</v>
      </c>
      <c r="K1892" s="13">
        <v>8000</v>
      </c>
      <c r="L1892" s="13">
        <v>8241</v>
      </c>
      <c r="M1892" s="13">
        <v>82</v>
      </c>
      <c r="N1892" s="13">
        <v>1</v>
      </c>
      <c r="O1892" s="13">
        <v>8000</v>
      </c>
      <c r="P1892" s="13">
        <v>8241</v>
      </c>
      <c r="Q1892" s="13">
        <v>82</v>
      </c>
    </row>
    <row r="1893" spans="1:17" x14ac:dyDescent="0.35">
      <c r="A1893" s="11" t="s">
        <v>3953</v>
      </c>
      <c r="B1893" s="13">
        <v>1</v>
      </c>
      <c r="C1893" s="13">
        <v>5500</v>
      </c>
      <c r="D1893" s="13">
        <v>0</v>
      </c>
      <c r="E1893" s="13">
        <v>0</v>
      </c>
      <c r="F1893" s="13"/>
      <c r="G1893" s="13"/>
      <c r="H1893" s="13"/>
      <c r="I1893" s="13"/>
      <c r="J1893" s="13"/>
      <c r="K1893" s="13"/>
      <c r="L1893" s="13"/>
      <c r="M1893" s="13"/>
      <c r="N1893" s="13">
        <v>1</v>
      </c>
      <c r="O1893" s="13">
        <v>5500</v>
      </c>
      <c r="P1893" s="13">
        <v>0</v>
      </c>
      <c r="Q1893" s="13">
        <v>0</v>
      </c>
    </row>
    <row r="1894" spans="1:17" x14ac:dyDescent="0.35">
      <c r="A1894" s="12" t="s">
        <v>8382</v>
      </c>
      <c r="B1894" s="13">
        <v>1</v>
      </c>
      <c r="C1894" s="13">
        <v>5500</v>
      </c>
      <c r="D1894" s="13">
        <v>0</v>
      </c>
      <c r="E1894" s="13">
        <v>0</v>
      </c>
      <c r="F1894" s="13"/>
      <c r="G1894" s="13"/>
      <c r="H1894" s="13"/>
      <c r="I1894" s="13"/>
      <c r="J1894" s="13"/>
      <c r="K1894" s="13"/>
      <c r="L1894" s="13"/>
      <c r="M1894" s="13"/>
      <c r="N1894" s="13">
        <v>1</v>
      </c>
      <c r="O1894" s="13">
        <v>5500</v>
      </c>
      <c r="P1894" s="13">
        <v>0</v>
      </c>
      <c r="Q1894" s="13">
        <v>0</v>
      </c>
    </row>
    <row r="1895" spans="1:17" x14ac:dyDescent="0.35">
      <c r="A1895" s="11" t="s">
        <v>2974</v>
      </c>
      <c r="B1895" s="13"/>
      <c r="C1895" s="13"/>
      <c r="D1895" s="13"/>
      <c r="E1895" s="13"/>
      <c r="F1895" s="13"/>
      <c r="G1895" s="13"/>
      <c r="H1895" s="13"/>
      <c r="I1895" s="13"/>
      <c r="J1895" s="13">
        <v>1</v>
      </c>
      <c r="K1895" s="13">
        <v>5000</v>
      </c>
      <c r="L1895" s="13">
        <v>5100</v>
      </c>
      <c r="M1895" s="13">
        <v>87</v>
      </c>
      <c r="N1895" s="13">
        <v>1</v>
      </c>
      <c r="O1895" s="13">
        <v>5000</v>
      </c>
      <c r="P1895" s="13">
        <v>5100</v>
      </c>
      <c r="Q1895" s="13">
        <v>87</v>
      </c>
    </row>
    <row r="1896" spans="1:17" x14ac:dyDescent="0.35">
      <c r="A1896" s="12">
        <v>58.62</v>
      </c>
      <c r="B1896" s="13"/>
      <c r="C1896" s="13"/>
      <c r="D1896" s="13"/>
      <c r="E1896" s="13"/>
      <c r="F1896" s="13"/>
      <c r="G1896" s="13"/>
      <c r="H1896" s="13"/>
      <c r="I1896" s="13"/>
      <c r="J1896" s="13">
        <v>1</v>
      </c>
      <c r="K1896" s="13">
        <v>5000</v>
      </c>
      <c r="L1896" s="13">
        <v>5100</v>
      </c>
      <c r="M1896" s="13">
        <v>87</v>
      </c>
      <c r="N1896" s="13">
        <v>1</v>
      </c>
      <c r="O1896" s="13">
        <v>5000</v>
      </c>
      <c r="P1896" s="13">
        <v>5100</v>
      </c>
      <c r="Q1896" s="13">
        <v>87</v>
      </c>
    </row>
    <row r="1897" spans="1:17" x14ac:dyDescent="0.35">
      <c r="A1897" s="11" t="s">
        <v>3708</v>
      </c>
      <c r="B1897" s="13"/>
      <c r="C1897" s="13"/>
      <c r="D1897" s="13"/>
      <c r="E1897" s="13"/>
      <c r="F1897" s="13"/>
      <c r="G1897" s="13"/>
      <c r="H1897" s="13"/>
      <c r="I1897" s="13"/>
      <c r="J1897" s="13">
        <v>1</v>
      </c>
      <c r="K1897" s="13">
        <v>500</v>
      </c>
      <c r="L1897" s="13">
        <v>570</v>
      </c>
      <c r="M1897" s="13">
        <v>21</v>
      </c>
      <c r="N1897" s="13">
        <v>1</v>
      </c>
      <c r="O1897" s="13">
        <v>500</v>
      </c>
      <c r="P1897" s="13">
        <v>570</v>
      </c>
      <c r="Q1897" s="13">
        <v>21</v>
      </c>
    </row>
    <row r="1898" spans="1:17" x14ac:dyDescent="0.35">
      <c r="A1898" s="12">
        <v>27.14</v>
      </c>
      <c r="B1898" s="13"/>
      <c r="C1898" s="13"/>
      <c r="D1898" s="13"/>
      <c r="E1898" s="13"/>
      <c r="F1898" s="13"/>
      <c r="G1898" s="13"/>
      <c r="H1898" s="13"/>
      <c r="I1898" s="13"/>
      <c r="J1898" s="13">
        <v>1</v>
      </c>
      <c r="K1898" s="13">
        <v>500</v>
      </c>
      <c r="L1898" s="13">
        <v>570</v>
      </c>
      <c r="M1898" s="13">
        <v>21</v>
      </c>
      <c r="N1898" s="13">
        <v>1</v>
      </c>
      <c r="O1898" s="13">
        <v>500</v>
      </c>
      <c r="P1898" s="13">
        <v>570</v>
      </c>
      <c r="Q1898" s="13">
        <v>21</v>
      </c>
    </row>
    <row r="1899" spans="1:17" x14ac:dyDescent="0.35">
      <c r="A1899" s="11" t="s">
        <v>4092</v>
      </c>
      <c r="B1899" s="13">
        <v>1</v>
      </c>
      <c r="C1899" s="13">
        <v>3500</v>
      </c>
      <c r="D1899" s="13">
        <v>400</v>
      </c>
      <c r="E1899" s="13">
        <v>5</v>
      </c>
      <c r="F1899" s="13"/>
      <c r="G1899" s="13"/>
      <c r="H1899" s="13"/>
      <c r="I1899" s="13"/>
      <c r="J1899" s="13"/>
      <c r="K1899" s="13"/>
      <c r="L1899" s="13"/>
      <c r="M1899" s="13"/>
      <c r="N1899" s="13">
        <v>1</v>
      </c>
      <c r="O1899" s="13">
        <v>3500</v>
      </c>
      <c r="P1899" s="13">
        <v>400</v>
      </c>
      <c r="Q1899" s="13">
        <v>5</v>
      </c>
    </row>
    <row r="1900" spans="1:17" x14ac:dyDescent="0.35">
      <c r="A1900" s="12">
        <v>80</v>
      </c>
      <c r="B1900" s="13">
        <v>1</v>
      </c>
      <c r="C1900" s="13">
        <v>3500</v>
      </c>
      <c r="D1900" s="13">
        <v>400</v>
      </c>
      <c r="E1900" s="13">
        <v>5</v>
      </c>
      <c r="F1900" s="13"/>
      <c r="G1900" s="13"/>
      <c r="H1900" s="13"/>
      <c r="I1900" s="13"/>
      <c r="J1900" s="13"/>
      <c r="K1900" s="13"/>
      <c r="L1900" s="13"/>
      <c r="M1900" s="13"/>
      <c r="N1900" s="13">
        <v>1</v>
      </c>
      <c r="O1900" s="13">
        <v>3500</v>
      </c>
      <c r="P1900" s="13">
        <v>400</v>
      </c>
      <c r="Q1900" s="13">
        <v>5</v>
      </c>
    </row>
    <row r="1901" spans="1:17" x14ac:dyDescent="0.35">
      <c r="A1901" s="11" t="s">
        <v>535</v>
      </c>
      <c r="B1901" s="13"/>
      <c r="C1901" s="13"/>
      <c r="D1901" s="13"/>
      <c r="E1901" s="13"/>
      <c r="F1901" s="13"/>
      <c r="G1901" s="13"/>
      <c r="H1901" s="13"/>
      <c r="I1901" s="13"/>
      <c r="J1901" s="13">
        <v>1</v>
      </c>
      <c r="K1901" s="13">
        <v>15000</v>
      </c>
      <c r="L1901" s="13">
        <v>15700</v>
      </c>
      <c r="M1901" s="13">
        <v>48</v>
      </c>
      <c r="N1901" s="13">
        <v>1</v>
      </c>
      <c r="O1901" s="13">
        <v>15000</v>
      </c>
      <c r="P1901" s="13">
        <v>15700</v>
      </c>
      <c r="Q1901" s="13">
        <v>48</v>
      </c>
    </row>
    <row r="1902" spans="1:17" x14ac:dyDescent="0.35">
      <c r="A1902" s="12">
        <v>327.08</v>
      </c>
      <c r="B1902" s="13"/>
      <c r="C1902" s="13"/>
      <c r="D1902" s="13"/>
      <c r="E1902" s="13"/>
      <c r="F1902" s="13"/>
      <c r="G1902" s="13"/>
      <c r="H1902" s="13"/>
      <c r="I1902" s="13"/>
      <c r="J1902" s="13">
        <v>1</v>
      </c>
      <c r="K1902" s="13">
        <v>15000</v>
      </c>
      <c r="L1902" s="13">
        <v>15700</v>
      </c>
      <c r="M1902" s="13">
        <v>48</v>
      </c>
      <c r="N1902" s="13">
        <v>1</v>
      </c>
      <c r="O1902" s="13">
        <v>15000</v>
      </c>
      <c r="P1902" s="13">
        <v>15700</v>
      </c>
      <c r="Q1902" s="13">
        <v>48</v>
      </c>
    </row>
    <row r="1903" spans="1:17" x14ac:dyDescent="0.35">
      <c r="A1903" s="11" t="s">
        <v>2822</v>
      </c>
      <c r="B1903" s="13"/>
      <c r="C1903" s="13"/>
      <c r="D1903" s="13"/>
      <c r="E1903" s="13"/>
      <c r="F1903" s="13"/>
      <c r="G1903" s="13"/>
      <c r="H1903" s="13"/>
      <c r="I1903" s="13"/>
      <c r="J1903" s="13">
        <v>1</v>
      </c>
      <c r="K1903" s="13">
        <v>6000</v>
      </c>
      <c r="L1903" s="13">
        <v>6000</v>
      </c>
      <c r="M1903" s="13">
        <v>94</v>
      </c>
      <c r="N1903" s="13">
        <v>1</v>
      </c>
      <c r="O1903" s="13">
        <v>6000</v>
      </c>
      <c r="P1903" s="13">
        <v>6000</v>
      </c>
      <c r="Q1903" s="13">
        <v>94</v>
      </c>
    </row>
    <row r="1904" spans="1:17" x14ac:dyDescent="0.35">
      <c r="A1904" s="12">
        <v>63.83</v>
      </c>
      <c r="B1904" s="13"/>
      <c r="C1904" s="13"/>
      <c r="D1904" s="13"/>
      <c r="E1904" s="13"/>
      <c r="F1904" s="13"/>
      <c r="G1904" s="13"/>
      <c r="H1904" s="13"/>
      <c r="I1904" s="13"/>
      <c r="J1904" s="13">
        <v>1</v>
      </c>
      <c r="K1904" s="13">
        <v>6000</v>
      </c>
      <c r="L1904" s="13">
        <v>6000</v>
      </c>
      <c r="M1904" s="13">
        <v>94</v>
      </c>
      <c r="N1904" s="13">
        <v>1</v>
      </c>
      <c r="O1904" s="13">
        <v>6000</v>
      </c>
      <c r="P1904" s="13">
        <v>6000</v>
      </c>
      <c r="Q1904" s="13">
        <v>94</v>
      </c>
    </row>
    <row r="1905" spans="1:17" x14ac:dyDescent="0.35">
      <c r="A1905" s="11" t="s">
        <v>4074</v>
      </c>
      <c r="B1905" s="13">
        <v>1</v>
      </c>
      <c r="C1905" s="13">
        <v>250</v>
      </c>
      <c r="D1905" s="13">
        <v>0</v>
      </c>
      <c r="E1905" s="13">
        <v>0</v>
      </c>
      <c r="F1905" s="13"/>
      <c r="G1905" s="13"/>
      <c r="H1905" s="13"/>
      <c r="I1905" s="13"/>
      <c r="J1905" s="13"/>
      <c r="K1905" s="13"/>
      <c r="L1905" s="13"/>
      <c r="M1905" s="13"/>
      <c r="N1905" s="13">
        <v>1</v>
      </c>
      <c r="O1905" s="13">
        <v>250</v>
      </c>
      <c r="P1905" s="13">
        <v>0</v>
      </c>
      <c r="Q1905" s="13">
        <v>0</v>
      </c>
    </row>
    <row r="1906" spans="1:17" x14ac:dyDescent="0.35">
      <c r="A1906" s="12" t="s">
        <v>8382</v>
      </c>
      <c r="B1906" s="13">
        <v>1</v>
      </c>
      <c r="C1906" s="13">
        <v>250</v>
      </c>
      <c r="D1906" s="13">
        <v>0</v>
      </c>
      <c r="E1906" s="13">
        <v>0</v>
      </c>
      <c r="F1906" s="13"/>
      <c r="G1906" s="13"/>
      <c r="H1906" s="13"/>
      <c r="I1906" s="13"/>
      <c r="J1906" s="13"/>
      <c r="K1906" s="13"/>
      <c r="L1906" s="13"/>
      <c r="M1906" s="13"/>
      <c r="N1906" s="13">
        <v>1</v>
      </c>
      <c r="O1906" s="13">
        <v>250</v>
      </c>
      <c r="P1906" s="13">
        <v>0</v>
      </c>
      <c r="Q1906" s="13">
        <v>0</v>
      </c>
    </row>
    <row r="1907" spans="1:17" x14ac:dyDescent="0.35">
      <c r="A1907" s="11" t="s">
        <v>2869</v>
      </c>
      <c r="B1907" s="13">
        <v>1</v>
      </c>
      <c r="C1907" s="13">
        <v>20000</v>
      </c>
      <c r="D1907" s="13">
        <v>177</v>
      </c>
      <c r="E1907" s="13">
        <v>5</v>
      </c>
      <c r="F1907" s="13"/>
      <c r="G1907" s="13"/>
      <c r="H1907" s="13"/>
      <c r="I1907" s="13"/>
      <c r="J1907" s="13"/>
      <c r="K1907" s="13"/>
      <c r="L1907" s="13"/>
      <c r="M1907" s="13"/>
      <c r="N1907" s="13">
        <v>1</v>
      </c>
      <c r="O1907" s="13">
        <v>20000</v>
      </c>
      <c r="P1907" s="13">
        <v>177</v>
      </c>
      <c r="Q1907" s="13">
        <v>5</v>
      </c>
    </row>
    <row r="1908" spans="1:17" x14ac:dyDescent="0.35">
      <c r="A1908" s="12">
        <v>35.4</v>
      </c>
      <c r="B1908" s="13">
        <v>1</v>
      </c>
      <c r="C1908" s="13">
        <v>20000</v>
      </c>
      <c r="D1908" s="13">
        <v>177</v>
      </c>
      <c r="E1908" s="13">
        <v>5</v>
      </c>
      <c r="F1908" s="13"/>
      <c r="G1908" s="13"/>
      <c r="H1908" s="13"/>
      <c r="I1908" s="13"/>
      <c r="J1908" s="13"/>
      <c r="K1908" s="13"/>
      <c r="L1908" s="13"/>
      <c r="M1908" s="13"/>
      <c r="N1908" s="13">
        <v>1</v>
      </c>
      <c r="O1908" s="13">
        <v>20000</v>
      </c>
      <c r="P1908" s="13">
        <v>177</v>
      </c>
      <c r="Q1908" s="13">
        <v>5</v>
      </c>
    </row>
    <row r="1909" spans="1:17" x14ac:dyDescent="0.35">
      <c r="A1909" s="11" t="s">
        <v>3624</v>
      </c>
      <c r="B1909" s="13"/>
      <c r="C1909" s="13"/>
      <c r="D1909" s="13"/>
      <c r="E1909" s="13"/>
      <c r="F1909" s="13"/>
      <c r="G1909" s="13"/>
      <c r="H1909" s="13"/>
      <c r="I1909" s="13"/>
      <c r="J1909" s="13">
        <v>1</v>
      </c>
      <c r="K1909" s="13">
        <v>4000</v>
      </c>
      <c r="L1909" s="13">
        <v>4073</v>
      </c>
      <c r="M1909" s="13">
        <v>48</v>
      </c>
      <c r="N1909" s="13">
        <v>1</v>
      </c>
      <c r="O1909" s="13">
        <v>4000</v>
      </c>
      <c r="P1909" s="13">
        <v>4073</v>
      </c>
      <c r="Q1909" s="13">
        <v>48</v>
      </c>
    </row>
    <row r="1910" spans="1:17" x14ac:dyDescent="0.35">
      <c r="A1910" s="12">
        <v>84.85</v>
      </c>
      <c r="B1910" s="13"/>
      <c r="C1910" s="13"/>
      <c r="D1910" s="13"/>
      <c r="E1910" s="13"/>
      <c r="F1910" s="13"/>
      <c r="G1910" s="13"/>
      <c r="H1910" s="13"/>
      <c r="I1910" s="13"/>
      <c r="J1910" s="13">
        <v>1</v>
      </c>
      <c r="K1910" s="13">
        <v>4000</v>
      </c>
      <c r="L1910" s="13">
        <v>4073</v>
      </c>
      <c r="M1910" s="13">
        <v>48</v>
      </c>
      <c r="N1910" s="13">
        <v>1</v>
      </c>
      <c r="O1910" s="13">
        <v>4000</v>
      </c>
      <c r="P1910" s="13">
        <v>4073</v>
      </c>
      <c r="Q1910" s="13">
        <v>48</v>
      </c>
    </row>
    <row r="1911" spans="1:17" x14ac:dyDescent="0.35">
      <c r="A1911" s="11" t="s">
        <v>3455</v>
      </c>
      <c r="B1911" s="13"/>
      <c r="C1911" s="13"/>
      <c r="D1911" s="13"/>
      <c r="E1911" s="13"/>
      <c r="F1911" s="13"/>
      <c r="G1911" s="13"/>
      <c r="H1911" s="13"/>
      <c r="I1911" s="13"/>
      <c r="J1911" s="13">
        <v>1</v>
      </c>
      <c r="K1911" s="13">
        <v>3000</v>
      </c>
      <c r="L1911" s="13">
        <v>5739</v>
      </c>
      <c r="M1911" s="13">
        <v>16</v>
      </c>
      <c r="N1911" s="13">
        <v>1</v>
      </c>
      <c r="O1911" s="13">
        <v>3000</v>
      </c>
      <c r="P1911" s="13">
        <v>5739</v>
      </c>
      <c r="Q1911" s="13">
        <v>16</v>
      </c>
    </row>
    <row r="1912" spans="1:17" x14ac:dyDescent="0.35">
      <c r="A1912" s="12">
        <v>358.69</v>
      </c>
      <c r="B1912" s="13"/>
      <c r="C1912" s="13"/>
      <c r="D1912" s="13"/>
      <c r="E1912" s="13"/>
      <c r="F1912" s="13"/>
      <c r="G1912" s="13"/>
      <c r="H1912" s="13"/>
      <c r="I1912" s="13"/>
      <c r="J1912" s="13">
        <v>1</v>
      </c>
      <c r="K1912" s="13">
        <v>3000</v>
      </c>
      <c r="L1912" s="13">
        <v>5739</v>
      </c>
      <c r="M1912" s="13">
        <v>16</v>
      </c>
      <c r="N1912" s="13">
        <v>1</v>
      </c>
      <c r="O1912" s="13">
        <v>3000</v>
      </c>
      <c r="P1912" s="13">
        <v>5739</v>
      </c>
      <c r="Q1912" s="13">
        <v>16</v>
      </c>
    </row>
    <row r="1913" spans="1:17" x14ac:dyDescent="0.35">
      <c r="A1913" s="11" t="s">
        <v>3143</v>
      </c>
      <c r="B1913" s="13"/>
      <c r="C1913" s="13"/>
      <c r="D1913" s="13"/>
      <c r="E1913" s="13"/>
      <c r="F1913" s="13">
        <v>1</v>
      </c>
      <c r="G1913" s="13">
        <v>700</v>
      </c>
      <c r="H1913" s="13">
        <v>0</v>
      </c>
      <c r="I1913" s="13">
        <v>0</v>
      </c>
      <c r="J1913" s="13"/>
      <c r="K1913" s="13"/>
      <c r="L1913" s="13"/>
      <c r="M1913" s="13"/>
      <c r="N1913" s="13">
        <v>1</v>
      </c>
      <c r="O1913" s="13">
        <v>700</v>
      </c>
      <c r="P1913" s="13">
        <v>0</v>
      </c>
      <c r="Q1913" s="13">
        <v>0</v>
      </c>
    </row>
    <row r="1914" spans="1:17" x14ac:dyDescent="0.35">
      <c r="A1914" s="12" t="s">
        <v>8382</v>
      </c>
      <c r="B1914" s="13"/>
      <c r="C1914" s="13"/>
      <c r="D1914" s="13"/>
      <c r="E1914" s="13"/>
      <c r="F1914" s="13">
        <v>1</v>
      </c>
      <c r="G1914" s="13">
        <v>700</v>
      </c>
      <c r="H1914" s="13">
        <v>0</v>
      </c>
      <c r="I1914" s="13">
        <v>0</v>
      </c>
      <c r="J1914" s="13"/>
      <c r="K1914" s="13"/>
      <c r="L1914" s="13"/>
      <c r="M1914" s="13"/>
      <c r="N1914" s="13">
        <v>1</v>
      </c>
      <c r="O1914" s="13">
        <v>700</v>
      </c>
      <c r="P1914" s="13">
        <v>0</v>
      </c>
      <c r="Q1914" s="13">
        <v>0</v>
      </c>
    </row>
    <row r="1915" spans="1:17" x14ac:dyDescent="0.35">
      <c r="A1915" s="11" t="s">
        <v>3400</v>
      </c>
      <c r="B1915" s="13"/>
      <c r="C1915" s="13"/>
      <c r="D1915" s="13"/>
      <c r="E1915" s="13"/>
      <c r="F1915" s="13"/>
      <c r="G1915" s="13"/>
      <c r="H1915" s="13"/>
      <c r="I1915" s="13"/>
      <c r="J1915" s="13">
        <v>1</v>
      </c>
      <c r="K1915" s="13">
        <v>2900</v>
      </c>
      <c r="L1915" s="13">
        <v>2954</v>
      </c>
      <c r="M1915" s="13">
        <v>66</v>
      </c>
      <c r="N1915" s="13">
        <v>1</v>
      </c>
      <c r="O1915" s="13">
        <v>2900</v>
      </c>
      <c r="P1915" s="13">
        <v>2954</v>
      </c>
      <c r="Q1915" s="13">
        <v>66</v>
      </c>
    </row>
    <row r="1916" spans="1:17" x14ac:dyDescent="0.35">
      <c r="A1916" s="12">
        <v>44.76</v>
      </c>
      <c r="B1916" s="13"/>
      <c r="C1916" s="13"/>
      <c r="D1916" s="13"/>
      <c r="E1916" s="13"/>
      <c r="F1916" s="13"/>
      <c r="G1916" s="13"/>
      <c r="H1916" s="13"/>
      <c r="I1916" s="13"/>
      <c r="J1916" s="13">
        <v>1</v>
      </c>
      <c r="K1916" s="13">
        <v>2900</v>
      </c>
      <c r="L1916" s="13">
        <v>2954</v>
      </c>
      <c r="M1916" s="13">
        <v>66</v>
      </c>
      <c r="N1916" s="13">
        <v>1</v>
      </c>
      <c r="O1916" s="13">
        <v>2900</v>
      </c>
      <c r="P1916" s="13">
        <v>2954</v>
      </c>
      <c r="Q1916" s="13">
        <v>66</v>
      </c>
    </row>
    <row r="1917" spans="1:17" x14ac:dyDescent="0.35">
      <c r="A1917" s="11" t="s">
        <v>4016</v>
      </c>
      <c r="B1917" s="13">
        <v>1</v>
      </c>
      <c r="C1917" s="13">
        <v>600</v>
      </c>
      <c r="D1917" s="13">
        <v>100</v>
      </c>
      <c r="E1917" s="13">
        <v>3</v>
      </c>
      <c r="F1917" s="13"/>
      <c r="G1917" s="13"/>
      <c r="H1917" s="13"/>
      <c r="I1917" s="13"/>
      <c r="J1917" s="13"/>
      <c r="K1917" s="13"/>
      <c r="L1917" s="13"/>
      <c r="M1917" s="13"/>
      <c r="N1917" s="13">
        <v>1</v>
      </c>
      <c r="O1917" s="13">
        <v>600</v>
      </c>
      <c r="P1917" s="13">
        <v>100</v>
      </c>
      <c r="Q1917" s="13">
        <v>3</v>
      </c>
    </row>
    <row r="1918" spans="1:17" x14ac:dyDescent="0.35">
      <c r="A1918" s="12">
        <v>33.33</v>
      </c>
      <c r="B1918" s="13">
        <v>1</v>
      </c>
      <c r="C1918" s="13">
        <v>600</v>
      </c>
      <c r="D1918" s="13">
        <v>100</v>
      </c>
      <c r="E1918" s="13">
        <v>3</v>
      </c>
      <c r="F1918" s="13"/>
      <c r="G1918" s="13"/>
      <c r="H1918" s="13"/>
      <c r="I1918" s="13"/>
      <c r="J1918" s="13"/>
      <c r="K1918" s="13"/>
      <c r="L1918" s="13"/>
      <c r="M1918" s="13"/>
      <c r="N1918" s="13">
        <v>1</v>
      </c>
      <c r="O1918" s="13">
        <v>600</v>
      </c>
      <c r="P1918" s="13">
        <v>100</v>
      </c>
      <c r="Q1918" s="13">
        <v>3</v>
      </c>
    </row>
    <row r="1919" spans="1:17" x14ac:dyDescent="0.35">
      <c r="A1919" s="11" t="s">
        <v>3134</v>
      </c>
      <c r="B1919" s="13"/>
      <c r="C1919" s="13"/>
      <c r="D1919" s="13"/>
      <c r="E1919" s="13"/>
      <c r="F1919" s="13">
        <v>1</v>
      </c>
      <c r="G1919" s="13">
        <v>1000</v>
      </c>
      <c r="H1919" s="13">
        <v>225</v>
      </c>
      <c r="I1919" s="13">
        <v>12</v>
      </c>
      <c r="J1919" s="13"/>
      <c r="K1919" s="13"/>
      <c r="L1919" s="13"/>
      <c r="M1919" s="13"/>
      <c r="N1919" s="13">
        <v>1</v>
      </c>
      <c r="O1919" s="13">
        <v>1000</v>
      </c>
      <c r="P1919" s="13">
        <v>225</v>
      </c>
      <c r="Q1919" s="13">
        <v>12</v>
      </c>
    </row>
    <row r="1920" spans="1:17" x14ac:dyDescent="0.35">
      <c r="A1920" s="12">
        <v>18.75</v>
      </c>
      <c r="B1920" s="13"/>
      <c r="C1920" s="13"/>
      <c r="D1920" s="13"/>
      <c r="E1920" s="13"/>
      <c r="F1920" s="13">
        <v>1</v>
      </c>
      <c r="G1920" s="13">
        <v>1000</v>
      </c>
      <c r="H1920" s="13">
        <v>225</v>
      </c>
      <c r="I1920" s="13">
        <v>12</v>
      </c>
      <c r="J1920" s="13"/>
      <c r="K1920" s="13"/>
      <c r="L1920" s="13"/>
      <c r="M1920" s="13"/>
      <c r="N1920" s="13">
        <v>1</v>
      </c>
      <c r="O1920" s="13">
        <v>1000</v>
      </c>
      <c r="P1920" s="13">
        <v>225</v>
      </c>
      <c r="Q1920" s="13">
        <v>12</v>
      </c>
    </row>
    <row r="1921" spans="1:17" x14ac:dyDescent="0.35">
      <c r="A1921" s="11" t="s">
        <v>3691</v>
      </c>
      <c r="B1921" s="13"/>
      <c r="C1921" s="13"/>
      <c r="D1921" s="13"/>
      <c r="E1921" s="13"/>
      <c r="F1921" s="13"/>
      <c r="G1921" s="13"/>
      <c r="H1921" s="13"/>
      <c r="I1921" s="13"/>
      <c r="J1921" s="13">
        <v>1</v>
      </c>
      <c r="K1921" s="13">
        <v>3500</v>
      </c>
      <c r="L1921" s="13">
        <v>3760</v>
      </c>
      <c r="M1921" s="13">
        <v>60</v>
      </c>
      <c r="N1921" s="13">
        <v>1</v>
      </c>
      <c r="O1921" s="13">
        <v>3500</v>
      </c>
      <c r="P1921" s="13">
        <v>3760</v>
      </c>
      <c r="Q1921" s="13">
        <v>60</v>
      </c>
    </row>
    <row r="1922" spans="1:17" x14ac:dyDescent="0.35">
      <c r="A1922" s="12">
        <v>62.67</v>
      </c>
      <c r="B1922" s="13"/>
      <c r="C1922" s="13"/>
      <c r="D1922" s="13"/>
      <c r="E1922" s="13"/>
      <c r="F1922" s="13"/>
      <c r="G1922" s="13"/>
      <c r="H1922" s="13"/>
      <c r="I1922" s="13"/>
      <c r="J1922" s="13">
        <v>1</v>
      </c>
      <c r="K1922" s="13">
        <v>3500</v>
      </c>
      <c r="L1922" s="13">
        <v>3760</v>
      </c>
      <c r="M1922" s="13">
        <v>60</v>
      </c>
      <c r="N1922" s="13">
        <v>1</v>
      </c>
      <c r="O1922" s="13">
        <v>3500</v>
      </c>
      <c r="P1922" s="13">
        <v>3760</v>
      </c>
      <c r="Q1922" s="13">
        <v>60</v>
      </c>
    </row>
    <row r="1923" spans="1:17" x14ac:dyDescent="0.35">
      <c r="A1923" s="11" t="s">
        <v>3930</v>
      </c>
      <c r="B1923" s="13">
        <v>1</v>
      </c>
      <c r="C1923" s="13">
        <v>7000</v>
      </c>
      <c r="D1923" s="13">
        <v>1102</v>
      </c>
      <c r="E1923" s="13">
        <v>12</v>
      </c>
      <c r="F1923" s="13"/>
      <c r="G1923" s="13"/>
      <c r="H1923" s="13"/>
      <c r="I1923" s="13"/>
      <c r="J1923" s="13"/>
      <c r="K1923" s="13"/>
      <c r="L1923" s="13"/>
      <c r="M1923" s="13"/>
      <c r="N1923" s="13">
        <v>1</v>
      </c>
      <c r="O1923" s="13">
        <v>7000</v>
      </c>
      <c r="P1923" s="13">
        <v>1102</v>
      </c>
      <c r="Q1923" s="13">
        <v>12</v>
      </c>
    </row>
    <row r="1924" spans="1:17" x14ac:dyDescent="0.35">
      <c r="A1924" s="12">
        <v>91.83</v>
      </c>
      <c r="B1924" s="13">
        <v>1</v>
      </c>
      <c r="C1924" s="13">
        <v>7000</v>
      </c>
      <c r="D1924" s="13">
        <v>1102</v>
      </c>
      <c r="E1924" s="13">
        <v>12</v>
      </c>
      <c r="F1924" s="13"/>
      <c r="G1924" s="13"/>
      <c r="H1924" s="13"/>
      <c r="I1924" s="13"/>
      <c r="J1924" s="13"/>
      <c r="K1924" s="13"/>
      <c r="L1924" s="13"/>
      <c r="M1924" s="13"/>
      <c r="N1924" s="13">
        <v>1</v>
      </c>
      <c r="O1924" s="13">
        <v>7000</v>
      </c>
      <c r="P1924" s="13">
        <v>1102</v>
      </c>
      <c r="Q1924" s="13">
        <v>12</v>
      </c>
    </row>
    <row r="1925" spans="1:17" x14ac:dyDescent="0.35">
      <c r="A1925" s="11" t="s">
        <v>3287</v>
      </c>
      <c r="B1925" s="13"/>
      <c r="C1925" s="13"/>
      <c r="D1925" s="13"/>
      <c r="E1925" s="13"/>
      <c r="F1925" s="13"/>
      <c r="G1925" s="13"/>
      <c r="H1925" s="13"/>
      <c r="I1925" s="13"/>
      <c r="J1925" s="13">
        <v>1</v>
      </c>
      <c r="K1925" s="13">
        <v>2500</v>
      </c>
      <c r="L1925" s="13">
        <v>2500</v>
      </c>
      <c r="M1925" s="13">
        <v>34</v>
      </c>
      <c r="N1925" s="13">
        <v>1</v>
      </c>
      <c r="O1925" s="13">
        <v>2500</v>
      </c>
      <c r="P1925" s="13">
        <v>2500</v>
      </c>
      <c r="Q1925" s="13">
        <v>34</v>
      </c>
    </row>
    <row r="1926" spans="1:17" x14ac:dyDescent="0.35">
      <c r="A1926" s="12">
        <v>73.53</v>
      </c>
      <c r="B1926" s="13"/>
      <c r="C1926" s="13"/>
      <c r="D1926" s="13"/>
      <c r="E1926" s="13"/>
      <c r="F1926" s="13"/>
      <c r="G1926" s="13"/>
      <c r="H1926" s="13"/>
      <c r="I1926" s="13"/>
      <c r="J1926" s="13">
        <v>1</v>
      </c>
      <c r="K1926" s="13">
        <v>2500</v>
      </c>
      <c r="L1926" s="13">
        <v>2500</v>
      </c>
      <c r="M1926" s="13">
        <v>34</v>
      </c>
      <c r="N1926" s="13">
        <v>1</v>
      </c>
      <c r="O1926" s="13">
        <v>2500</v>
      </c>
      <c r="P1926" s="13">
        <v>2500</v>
      </c>
      <c r="Q1926" s="13">
        <v>34</v>
      </c>
    </row>
    <row r="1927" spans="1:17" x14ac:dyDescent="0.35">
      <c r="A1927" s="11" t="s">
        <v>3293</v>
      </c>
      <c r="B1927" s="13"/>
      <c r="C1927" s="13"/>
      <c r="D1927" s="13"/>
      <c r="E1927" s="13"/>
      <c r="F1927" s="13"/>
      <c r="G1927" s="13"/>
      <c r="H1927" s="13"/>
      <c r="I1927" s="13"/>
      <c r="J1927" s="13">
        <v>1</v>
      </c>
      <c r="K1927" s="13">
        <v>4500</v>
      </c>
      <c r="L1927" s="13">
        <v>7670</v>
      </c>
      <c r="M1927" s="13">
        <v>91</v>
      </c>
      <c r="N1927" s="13">
        <v>1</v>
      </c>
      <c r="O1927" s="13">
        <v>4500</v>
      </c>
      <c r="P1927" s="13">
        <v>7670</v>
      </c>
      <c r="Q1927" s="13">
        <v>91</v>
      </c>
    </row>
    <row r="1928" spans="1:17" x14ac:dyDescent="0.35">
      <c r="A1928" s="12">
        <v>84.29</v>
      </c>
      <c r="B1928" s="13"/>
      <c r="C1928" s="13"/>
      <c r="D1928" s="13"/>
      <c r="E1928" s="13"/>
      <c r="F1928" s="13"/>
      <c r="G1928" s="13"/>
      <c r="H1928" s="13"/>
      <c r="I1928" s="13"/>
      <c r="J1928" s="13">
        <v>1</v>
      </c>
      <c r="K1928" s="13">
        <v>4500</v>
      </c>
      <c r="L1928" s="13">
        <v>7670</v>
      </c>
      <c r="M1928" s="13">
        <v>91</v>
      </c>
      <c r="N1928" s="13">
        <v>1</v>
      </c>
      <c r="O1928" s="13">
        <v>4500</v>
      </c>
      <c r="P1928" s="13">
        <v>7670</v>
      </c>
      <c r="Q1928" s="13">
        <v>91</v>
      </c>
    </row>
    <row r="1929" spans="1:17" x14ac:dyDescent="0.35">
      <c r="A1929" s="11" t="s">
        <v>3561</v>
      </c>
      <c r="B1929" s="13"/>
      <c r="C1929" s="13"/>
      <c r="D1929" s="13"/>
      <c r="E1929" s="13"/>
      <c r="F1929" s="13"/>
      <c r="G1929" s="13"/>
      <c r="H1929" s="13"/>
      <c r="I1929" s="13"/>
      <c r="J1929" s="13">
        <v>1</v>
      </c>
      <c r="K1929" s="13">
        <v>315</v>
      </c>
      <c r="L1929" s="13">
        <v>469</v>
      </c>
      <c r="M1929" s="13">
        <v>31</v>
      </c>
      <c r="N1929" s="13">
        <v>1</v>
      </c>
      <c r="O1929" s="13">
        <v>315</v>
      </c>
      <c r="P1929" s="13">
        <v>469</v>
      </c>
      <c r="Q1929" s="13">
        <v>31</v>
      </c>
    </row>
    <row r="1930" spans="1:17" x14ac:dyDescent="0.35">
      <c r="A1930" s="12">
        <v>15.13</v>
      </c>
      <c r="B1930" s="13"/>
      <c r="C1930" s="13"/>
      <c r="D1930" s="13"/>
      <c r="E1930" s="13"/>
      <c r="F1930" s="13"/>
      <c r="G1930" s="13"/>
      <c r="H1930" s="13"/>
      <c r="I1930" s="13"/>
      <c r="J1930" s="13">
        <v>1</v>
      </c>
      <c r="K1930" s="13">
        <v>315</v>
      </c>
      <c r="L1930" s="13">
        <v>469</v>
      </c>
      <c r="M1930" s="13">
        <v>31</v>
      </c>
      <c r="N1930" s="13">
        <v>1</v>
      </c>
      <c r="O1930" s="13">
        <v>315</v>
      </c>
      <c r="P1930" s="13">
        <v>469</v>
      </c>
      <c r="Q1930" s="13">
        <v>31</v>
      </c>
    </row>
    <row r="1931" spans="1:17" x14ac:dyDescent="0.35">
      <c r="A1931" s="11" t="s">
        <v>4048</v>
      </c>
      <c r="B1931" s="13">
        <v>1</v>
      </c>
      <c r="C1931" s="13">
        <v>3000</v>
      </c>
      <c r="D1931" s="13">
        <v>1126</v>
      </c>
      <c r="E1931" s="13">
        <v>13</v>
      </c>
      <c r="F1931" s="13"/>
      <c r="G1931" s="13"/>
      <c r="H1931" s="13"/>
      <c r="I1931" s="13"/>
      <c r="J1931" s="13"/>
      <c r="K1931" s="13"/>
      <c r="L1931" s="13"/>
      <c r="M1931" s="13"/>
      <c r="N1931" s="13">
        <v>1</v>
      </c>
      <c r="O1931" s="13">
        <v>3000</v>
      </c>
      <c r="P1931" s="13">
        <v>1126</v>
      </c>
      <c r="Q1931" s="13">
        <v>13</v>
      </c>
    </row>
    <row r="1932" spans="1:17" x14ac:dyDescent="0.35">
      <c r="A1932" s="12">
        <v>86.62</v>
      </c>
      <c r="B1932" s="13">
        <v>1</v>
      </c>
      <c r="C1932" s="13">
        <v>3000</v>
      </c>
      <c r="D1932" s="13">
        <v>1126</v>
      </c>
      <c r="E1932" s="13">
        <v>13</v>
      </c>
      <c r="F1932" s="13"/>
      <c r="G1932" s="13"/>
      <c r="H1932" s="13"/>
      <c r="I1932" s="13"/>
      <c r="J1932" s="13"/>
      <c r="K1932" s="13"/>
      <c r="L1932" s="13"/>
      <c r="M1932" s="13"/>
      <c r="N1932" s="13">
        <v>1</v>
      </c>
      <c r="O1932" s="13">
        <v>3000</v>
      </c>
      <c r="P1932" s="13">
        <v>1126</v>
      </c>
      <c r="Q1932" s="13">
        <v>13</v>
      </c>
    </row>
    <row r="1933" spans="1:17" x14ac:dyDescent="0.35">
      <c r="A1933" s="11" t="s">
        <v>3434</v>
      </c>
      <c r="B1933" s="13"/>
      <c r="C1933" s="13"/>
      <c r="D1933" s="13"/>
      <c r="E1933" s="13"/>
      <c r="F1933" s="13"/>
      <c r="G1933" s="13"/>
      <c r="H1933" s="13"/>
      <c r="I1933" s="13"/>
      <c r="J1933" s="13">
        <v>1</v>
      </c>
      <c r="K1933" s="13">
        <v>1000</v>
      </c>
      <c r="L1933" s="13">
        <v>1120</v>
      </c>
      <c r="M1933" s="13">
        <v>19</v>
      </c>
      <c r="N1933" s="13">
        <v>1</v>
      </c>
      <c r="O1933" s="13">
        <v>1000</v>
      </c>
      <c r="P1933" s="13">
        <v>1120</v>
      </c>
      <c r="Q1933" s="13">
        <v>19</v>
      </c>
    </row>
    <row r="1934" spans="1:17" x14ac:dyDescent="0.35">
      <c r="A1934" s="12">
        <v>58.95</v>
      </c>
      <c r="B1934" s="13"/>
      <c r="C1934" s="13"/>
      <c r="D1934" s="13"/>
      <c r="E1934" s="13"/>
      <c r="F1934" s="13"/>
      <c r="G1934" s="13"/>
      <c r="H1934" s="13"/>
      <c r="I1934" s="13"/>
      <c r="J1934" s="13">
        <v>1</v>
      </c>
      <c r="K1934" s="13">
        <v>1000</v>
      </c>
      <c r="L1934" s="13">
        <v>1120</v>
      </c>
      <c r="M1934" s="13">
        <v>19</v>
      </c>
      <c r="N1934" s="13">
        <v>1</v>
      </c>
      <c r="O1934" s="13">
        <v>1000</v>
      </c>
      <c r="P1934" s="13">
        <v>1120</v>
      </c>
      <c r="Q1934" s="13">
        <v>19</v>
      </c>
    </row>
    <row r="1935" spans="1:17" x14ac:dyDescent="0.35">
      <c r="A1935" s="11" t="s">
        <v>3177</v>
      </c>
      <c r="B1935" s="13"/>
      <c r="C1935" s="13"/>
      <c r="D1935" s="13"/>
      <c r="E1935" s="13"/>
      <c r="F1935" s="13"/>
      <c r="G1935" s="13"/>
      <c r="H1935" s="13"/>
      <c r="I1935" s="13"/>
      <c r="J1935" s="13">
        <v>1</v>
      </c>
      <c r="K1935" s="13">
        <v>2500</v>
      </c>
      <c r="L1935" s="13">
        <v>2935</v>
      </c>
      <c r="M1935" s="13">
        <v>51</v>
      </c>
      <c r="N1935" s="13">
        <v>1</v>
      </c>
      <c r="O1935" s="13">
        <v>2500</v>
      </c>
      <c r="P1935" s="13">
        <v>2935</v>
      </c>
      <c r="Q1935" s="13">
        <v>51</v>
      </c>
    </row>
    <row r="1936" spans="1:17" x14ac:dyDescent="0.35">
      <c r="A1936" s="12">
        <v>57.55</v>
      </c>
      <c r="B1936" s="13"/>
      <c r="C1936" s="13"/>
      <c r="D1936" s="13"/>
      <c r="E1936" s="13"/>
      <c r="F1936" s="13"/>
      <c r="G1936" s="13"/>
      <c r="H1936" s="13"/>
      <c r="I1936" s="13"/>
      <c r="J1936" s="13">
        <v>1</v>
      </c>
      <c r="K1936" s="13">
        <v>2500</v>
      </c>
      <c r="L1936" s="13">
        <v>2935</v>
      </c>
      <c r="M1936" s="13">
        <v>51</v>
      </c>
      <c r="N1936" s="13">
        <v>1</v>
      </c>
      <c r="O1936" s="13">
        <v>2500</v>
      </c>
      <c r="P1936" s="13">
        <v>2935</v>
      </c>
      <c r="Q1936" s="13">
        <v>51</v>
      </c>
    </row>
    <row r="1937" spans="1:17" x14ac:dyDescent="0.35">
      <c r="A1937" s="11" t="s">
        <v>4049</v>
      </c>
      <c r="B1937" s="13">
        <v>1</v>
      </c>
      <c r="C1937" s="13">
        <v>500</v>
      </c>
      <c r="D1937" s="13">
        <v>110</v>
      </c>
      <c r="E1937" s="13">
        <v>2</v>
      </c>
      <c r="F1937" s="13"/>
      <c r="G1937" s="13"/>
      <c r="H1937" s="13"/>
      <c r="I1937" s="13"/>
      <c r="J1937" s="13"/>
      <c r="K1937" s="13"/>
      <c r="L1937" s="13"/>
      <c r="M1937" s="13"/>
      <c r="N1937" s="13">
        <v>1</v>
      </c>
      <c r="O1937" s="13">
        <v>500</v>
      </c>
      <c r="P1937" s="13">
        <v>110</v>
      </c>
      <c r="Q1937" s="13">
        <v>2</v>
      </c>
    </row>
    <row r="1938" spans="1:17" x14ac:dyDescent="0.35">
      <c r="A1938" s="12">
        <v>55</v>
      </c>
      <c r="B1938" s="13">
        <v>1</v>
      </c>
      <c r="C1938" s="13">
        <v>500</v>
      </c>
      <c r="D1938" s="13">
        <v>110</v>
      </c>
      <c r="E1938" s="13">
        <v>2</v>
      </c>
      <c r="F1938" s="13"/>
      <c r="G1938" s="13"/>
      <c r="H1938" s="13"/>
      <c r="I1938" s="13"/>
      <c r="J1938" s="13"/>
      <c r="K1938" s="13"/>
      <c r="L1938" s="13"/>
      <c r="M1938" s="13"/>
      <c r="N1938" s="13">
        <v>1</v>
      </c>
      <c r="O1938" s="13">
        <v>500</v>
      </c>
      <c r="P1938" s="13">
        <v>110</v>
      </c>
      <c r="Q1938" s="13">
        <v>2</v>
      </c>
    </row>
    <row r="1939" spans="1:17" x14ac:dyDescent="0.35">
      <c r="A1939" s="11" t="s">
        <v>3805</v>
      </c>
      <c r="B1939" s="13"/>
      <c r="C1939" s="13"/>
      <c r="D1939" s="13"/>
      <c r="E1939" s="13"/>
      <c r="F1939" s="13"/>
      <c r="G1939" s="13"/>
      <c r="H1939" s="13"/>
      <c r="I1939" s="13"/>
      <c r="J1939" s="13">
        <v>1</v>
      </c>
      <c r="K1939" s="13">
        <v>1000</v>
      </c>
      <c r="L1939" s="13">
        <v>1000</v>
      </c>
      <c r="M1939" s="13">
        <v>24</v>
      </c>
      <c r="N1939" s="13">
        <v>1</v>
      </c>
      <c r="O1939" s="13">
        <v>1000</v>
      </c>
      <c r="P1939" s="13">
        <v>1000</v>
      </c>
      <c r="Q1939" s="13">
        <v>24</v>
      </c>
    </row>
    <row r="1940" spans="1:17" x14ac:dyDescent="0.35">
      <c r="A1940" s="12">
        <v>41.67</v>
      </c>
      <c r="B1940" s="13"/>
      <c r="C1940" s="13"/>
      <c r="D1940" s="13"/>
      <c r="E1940" s="13"/>
      <c r="F1940" s="13"/>
      <c r="G1940" s="13"/>
      <c r="H1940" s="13"/>
      <c r="I1940" s="13"/>
      <c r="J1940" s="13">
        <v>1</v>
      </c>
      <c r="K1940" s="13">
        <v>1000</v>
      </c>
      <c r="L1940" s="13">
        <v>1000</v>
      </c>
      <c r="M1940" s="13">
        <v>24</v>
      </c>
      <c r="N1940" s="13">
        <v>1</v>
      </c>
      <c r="O1940" s="13">
        <v>1000</v>
      </c>
      <c r="P1940" s="13">
        <v>1000</v>
      </c>
      <c r="Q1940" s="13">
        <v>24</v>
      </c>
    </row>
    <row r="1941" spans="1:17" x14ac:dyDescent="0.35">
      <c r="A1941" s="11" t="s">
        <v>3244</v>
      </c>
      <c r="B1941" s="13"/>
      <c r="C1941" s="13"/>
      <c r="D1941" s="13"/>
      <c r="E1941" s="13"/>
      <c r="F1941" s="13"/>
      <c r="G1941" s="13"/>
      <c r="H1941" s="13"/>
      <c r="I1941" s="13"/>
      <c r="J1941" s="13">
        <v>1</v>
      </c>
      <c r="K1941" s="13">
        <v>1600</v>
      </c>
      <c r="L1941" s="13">
        <v>1647</v>
      </c>
      <c r="M1941" s="13">
        <v>69</v>
      </c>
      <c r="N1941" s="13">
        <v>1</v>
      </c>
      <c r="O1941" s="13">
        <v>1600</v>
      </c>
      <c r="P1941" s="13">
        <v>1647</v>
      </c>
      <c r="Q1941" s="13">
        <v>69</v>
      </c>
    </row>
    <row r="1942" spans="1:17" x14ac:dyDescent="0.35">
      <c r="A1942" s="12">
        <v>23.87</v>
      </c>
      <c r="B1942" s="13"/>
      <c r="C1942" s="13"/>
      <c r="D1942" s="13"/>
      <c r="E1942" s="13"/>
      <c r="F1942" s="13"/>
      <c r="G1942" s="13"/>
      <c r="H1942" s="13"/>
      <c r="I1942" s="13"/>
      <c r="J1942" s="13">
        <v>1</v>
      </c>
      <c r="K1942" s="13">
        <v>1600</v>
      </c>
      <c r="L1942" s="13">
        <v>1647</v>
      </c>
      <c r="M1942" s="13">
        <v>69</v>
      </c>
      <c r="N1942" s="13">
        <v>1</v>
      </c>
      <c r="O1942" s="13">
        <v>1600</v>
      </c>
      <c r="P1942" s="13">
        <v>1647</v>
      </c>
      <c r="Q1942" s="13">
        <v>69</v>
      </c>
    </row>
    <row r="1943" spans="1:17" x14ac:dyDescent="0.35">
      <c r="A1943" s="11" t="s">
        <v>4014</v>
      </c>
      <c r="B1943" s="13">
        <v>1</v>
      </c>
      <c r="C1943" s="13">
        <v>1500</v>
      </c>
      <c r="D1943" s="13">
        <v>130</v>
      </c>
      <c r="E1943" s="13">
        <v>4</v>
      </c>
      <c r="F1943" s="13"/>
      <c r="G1943" s="13"/>
      <c r="H1943" s="13"/>
      <c r="I1943" s="13"/>
      <c r="J1943" s="13"/>
      <c r="K1943" s="13"/>
      <c r="L1943" s="13"/>
      <c r="M1943" s="13"/>
      <c r="N1943" s="13">
        <v>1</v>
      </c>
      <c r="O1943" s="13">
        <v>1500</v>
      </c>
      <c r="P1943" s="13">
        <v>130</v>
      </c>
      <c r="Q1943" s="13">
        <v>4</v>
      </c>
    </row>
    <row r="1944" spans="1:17" x14ac:dyDescent="0.35">
      <c r="A1944" s="12">
        <v>32.5</v>
      </c>
      <c r="B1944" s="13">
        <v>1</v>
      </c>
      <c r="C1944" s="13">
        <v>1500</v>
      </c>
      <c r="D1944" s="13">
        <v>130</v>
      </c>
      <c r="E1944" s="13">
        <v>4</v>
      </c>
      <c r="F1944" s="13"/>
      <c r="G1944" s="13"/>
      <c r="H1944" s="13"/>
      <c r="I1944" s="13"/>
      <c r="J1944" s="13"/>
      <c r="K1944" s="13"/>
      <c r="L1944" s="13"/>
      <c r="M1944" s="13"/>
      <c r="N1944" s="13">
        <v>1</v>
      </c>
      <c r="O1944" s="13">
        <v>1500</v>
      </c>
      <c r="P1944" s="13">
        <v>130</v>
      </c>
      <c r="Q1944" s="13">
        <v>4</v>
      </c>
    </row>
    <row r="1945" spans="1:17" x14ac:dyDescent="0.35">
      <c r="A1945" s="11" t="s">
        <v>3330</v>
      </c>
      <c r="B1945" s="13"/>
      <c r="C1945" s="13"/>
      <c r="D1945" s="13"/>
      <c r="E1945" s="13"/>
      <c r="F1945" s="13"/>
      <c r="G1945" s="13"/>
      <c r="H1945" s="13"/>
      <c r="I1945" s="13"/>
      <c r="J1945" s="13">
        <v>1</v>
      </c>
      <c r="K1945" s="13">
        <v>1500</v>
      </c>
      <c r="L1945" s="13">
        <v>1594</v>
      </c>
      <c r="M1945" s="13">
        <v>69</v>
      </c>
      <c r="N1945" s="13">
        <v>1</v>
      </c>
      <c r="O1945" s="13">
        <v>1500</v>
      </c>
      <c r="P1945" s="13">
        <v>1594</v>
      </c>
      <c r="Q1945" s="13">
        <v>69</v>
      </c>
    </row>
    <row r="1946" spans="1:17" x14ac:dyDescent="0.35">
      <c r="A1946" s="12">
        <v>23.1</v>
      </c>
      <c r="B1946" s="13"/>
      <c r="C1946" s="13"/>
      <c r="D1946" s="13"/>
      <c r="E1946" s="13"/>
      <c r="F1946" s="13"/>
      <c r="G1946" s="13"/>
      <c r="H1946" s="13"/>
      <c r="I1946" s="13"/>
      <c r="J1946" s="13">
        <v>1</v>
      </c>
      <c r="K1946" s="13">
        <v>1500</v>
      </c>
      <c r="L1946" s="13">
        <v>1594</v>
      </c>
      <c r="M1946" s="13">
        <v>69</v>
      </c>
      <c r="N1946" s="13">
        <v>1</v>
      </c>
      <c r="O1946" s="13">
        <v>1500</v>
      </c>
      <c r="P1946" s="13">
        <v>1594</v>
      </c>
      <c r="Q1946" s="13">
        <v>69</v>
      </c>
    </row>
    <row r="1947" spans="1:17" x14ac:dyDescent="0.35">
      <c r="A1947" s="11" t="s">
        <v>3211</v>
      </c>
      <c r="B1947" s="13"/>
      <c r="C1947" s="13"/>
      <c r="D1947" s="13"/>
      <c r="E1947" s="13"/>
      <c r="F1947" s="13"/>
      <c r="G1947" s="13"/>
      <c r="H1947" s="13"/>
      <c r="I1947" s="13"/>
      <c r="J1947" s="13">
        <v>1</v>
      </c>
      <c r="K1947" s="13">
        <v>23000</v>
      </c>
      <c r="L1947" s="13">
        <v>27541</v>
      </c>
      <c r="M1947" s="13">
        <v>322</v>
      </c>
      <c r="N1947" s="13">
        <v>1</v>
      </c>
      <c r="O1947" s="13">
        <v>23000</v>
      </c>
      <c r="P1947" s="13">
        <v>27541</v>
      </c>
      <c r="Q1947" s="13">
        <v>322</v>
      </c>
    </row>
    <row r="1948" spans="1:17" x14ac:dyDescent="0.35">
      <c r="A1948" s="12">
        <v>85.53</v>
      </c>
      <c r="B1948" s="13"/>
      <c r="C1948" s="13"/>
      <c r="D1948" s="13"/>
      <c r="E1948" s="13"/>
      <c r="F1948" s="13"/>
      <c r="G1948" s="13"/>
      <c r="H1948" s="13"/>
      <c r="I1948" s="13"/>
      <c r="J1948" s="13">
        <v>1</v>
      </c>
      <c r="K1948" s="13">
        <v>23000</v>
      </c>
      <c r="L1948" s="13">
        <v>27541</v>
      </c>
      <c r="M1948" s="13">
        <v>322</v>
      </c>
      <c r="N1948" s="13">
        <v>1</v>
      </c>
      <c r="O1948" s="13">
        <v>23000</v>
      </c>
      <c r="P1948" s="13">
        <v>27541</v>
      </c>
      <c r="Q1948" s="13">
        <v>322</v>
      </c>
    </row>
    <row r="1949" spans="1:17" x14ac:dyDescent="0.35">
      <c r="A1949" s="11" t="s">
        <v>3263</v>
      </c>
      <c r="B1949" s="13"/>
      <c r="C1949" s="13"/>
      <c r="D1949" s="13"/>
      <c r="E1949" s="13"/>
      <c r="F1949" s="13"/>
      <c r="G1949" s="13"/>
      <c r="H1949" s="13"/>
      <c r="I1949" s="13"/>
      <c r="J1949" s="13">
        <v>1</v>
      </c>
      <c r="K1949" s="13">
        <v>2500</v>
      </c>
      <c r="L1949" s="13">
        <v>2804.16</v>
      </c>
      <c r="M1949" s="13">
        <v>68</v>
      </c>
      <c r="N1949" s="13">
        <v>1</v>
      </c>
      <c r="O1949" s="13">
        <v>2500</v>
      </c>
      <c r="P1949" s="13">
        <v>2804.16</v>
      </c>
      <c r="Q1949" s="13">
        <v>68</v>
      </c>
    </row>
    <row r="1950" spans="1:17" x14ac:dyDescent="0.35">
      <c r="A1950" s="12">
        <v>41.24</v>
      </c>
      <c r="B1950" s="13"/>
      <c r="C1950" s="13"/>
      <c r="D1950" s="13"/>
      <c r="E1950" s="13"/>
      <c r="F1950" s="13"/>
      <c r="G1950" s="13"/>
      <c r="H1950" s="13"/>
      <c r="I1950" s="13"/>
      <c r="J1950" s="13">
        <v>1</v>
      </c>
      <c r="K1950" s="13">
        <v>2500</v>
      </c>
      <c r="L1950" s="13">
        <v>2804.16</v>
      </c>
      <c r="M1950" s="13">
        <v>68</v>
      </c>
      <c r="N1950" s="13">
        <v>1</v>
      </c>
      <c r="O1950" s="13">
        <v>2500</v>
      </c>
      <c r="P1950" s="13">
        <v>2804.16</v>
      </c>
      <c r="Q1950" s="13">
        <v>68</v>
      </c>
    </row>
    <row r="1951" spans="1:17" x14ac:dyDescent="0.35">
      <c r="A1951" s="11" t="s">
        <v>3376</v>
      </c>
      <c r="B1951" s="13"/>
      <c r="C1951" s="13"/>
      <c r="D1951" s="13"/>
      <c r="E1951" s="13"/>
      <c r="F1951" s="13"/>
      <c r="G1951" s="13"/>
      <c r="H1951" s="13"/>
      <c r="I1951" s="13"/>
      <c r="J1951" s="13">
        <v>1</v>
      </c>
      <c r="K1951" s="13">
        <v>8000</v>
      </c>
      <c r="L1951" s="13">
        <v>8084</v>
      </c>
      <c r="M1951" s="13">
        <v>77</v>
      </c>
      <c r="N1951" s="13">
        <v>1</v>
      </c>
      <c r="O1951" s="13">
        <v>8000</v>
      </c>
      <c r="P1951" s="13">
        <v>8084</v>
      </c>
      <c r="Q1951" s="13">
        <v>77</v>
      </c>
    </row>
    <row r="1952" spans="1:17" x14ac:dyDescent="0.35">
      <c r="A1952" s="12">
        <v>104.99</v>
      </c>
      <c r="B1952" s="13"/>
      <c r="C1952" s="13"/>
      <c r="D1952" s="13"/>
      <c r="E1952" s="13"/>
      <c r="F1952" s="13"/>
      <c r="G1952" s="13"/>
      <c r="H1952" s="13"/>
      <c r="I1952" s="13"/>
      <c r="J1952" s="13">
        <v>1</v>
      </c>
      <c r="K1952" s="13">
        <v>8000</v>
      </c>
      <c r="L1952" s="13">
        <v>8084</v>
      </c>
      <c r="M1952" s="13">
        <v>77</v>
      </c>
      <c r="N1952" s="13">
        <v>1</v>
      </c>
      <c r="O1952" s="13">
        <v>8000</v>
      </c>
      <c r="P1952" s="13">
        <v>8084</v>
      </c>
      <c r="Q1952" s="13">
        <v>77</v>
      </c>
    </row>
    <row r="1953" spans="1:17" x14ac:dyDescent="0.35">
      <c r="A1953" s="11" t="s">
        <v>3341</v>
      </c>
      <c r="B1953" s="13"/>
      <c r="C1953" s="13"/>
      <c r="D1953" s="13"/>
      <c r="E1953" s="13"/>
      <c r="F1953" s="13"/>
      <c r="G1953" s="13"/>
      <c r="H1953" s="13"/>
      <c r="I1953" s="13"/>
      <c r="J1953" s="13">
        <v>1</v>
      </c>
      <c r="K1953" s="13">
        <v>3350</v>
      </c>
      <c r="L1953" s="13">
        <v>3350</v>
      </c>
      <c r="M1953" s="13">
        <v>28</v>
      </c>
      <c r="N1953" s="13">
        <v>1</v>
      </c>
      <c r="O1953" s="13">
        <v>3350</v>
      </c>
      <c r="P1953" s="13">
        <v>3350</v>
      </c>
      <c r="Q1953" s="13">
        <v>28</v>
      </c>
    </row>
    <row r="1954" spans="1:17" x14ac:dyDescent="0.35">
      <c r="A1954" s="12">
        <v>119.64</v>
      </c>
      <c r="B1954" s="13"/>
      <c r="C1954" s="13"/>
      <c r="D1954" s="13"/>
      <c r="E1954" s="13"/>
      <c r="F1954" s="13"/>
      <c r="G1954" s="13"/>
      <c r="H1954" s="13"/>
      <c r="I1954" s="13"/>
      <c r="J1954" s="13">
        <v>1</v>
      </c>
      <c r="K1954" s="13">
        <v>3350</v>
      </c>
      <c r="L1954" s="13">
        <v>3350</v>
      </c>
      <c r="M1954" s="13">
        <v>28</v>
      </c>
      <c r="N1954" s="13">
        <v>1</v>
      </c>
      <c r="O1954" s="13">
        <v>3350</v>
      </c>
      <c r="P1954" s="13">
        <v>3350</v>
      </c>
      <c r="Q1954" s="13">
        <v>28</v>
      </c>
    </row>
    <row r="1955" spans="1:17" x14ac:dyDescent="0.35">
      <c r="A1955" s="11" t="s">
        <v>3714</v>
      </c>
      <c r="B1955" s="13"/>
      <c r="C1955" s="13"/>
      <c r="D1955" s="13"/>
      <c r="E1955" s="13"/>
      <c r="F1955" s="13"/>
      <c r="G1955" s="13"/>
      <c r="H1955" s="13"/>
      <c r="I1955" s="13"/>
      <c r="J1955" s="13">
        <v>1</v>
      </c>
      <c r="K1955" s="13">
        <v>4000</v>
      </c>
      <c r="L1955" s="13">
        <v>4030</v>
      </c>
      <c r="M1955" s="13">
        <v>13</v>
      </c>
      <c r="N1955" s="13">
        <v>1</v>
      </c>
      <c r="O1955" s="13">
        <v>4000</v>
      </c>
      <c r="P1955" s="13">
        <v>4030</v>
      </c>
      <c r="Q1955" s="13">
        <v>13</v>
      </c>
    </row>
    <row r="1956" spans="1:17" x14ac:dyDescent="0.35">
      <c r="A1956" s="12">
        <v>310</v>
      </c>
      <c r="B1956" s="13"/>
      <c r="C1956" s="13"/>
      <c r="D1956" s="13"/>
      <c r="E1956" s="13"/>
      <c r="F1956" s="13"/>
      <c r="G1956" s="13"/>
      <c r="H1956" s="13"/>
      <c r="I1956" s="13"/>
      <c r="J1956" s="13">
        <v>1</v>
      </c>
      <c r="K1956" s="13">
        <v>4000</v>
      </c>
      <c r="L1956" s="13">
        <v>4030</v>
      </c>
      <c r="M1956" s="13">
        <v>13</v>
      </c>
      <c r="N1956" s="13">
        <v>1</v>
      </c>
      <c r="O1956" s="13">
        <v>4000</v>
      </c>
      <c r="P1956" s="13">
        <v>4030</v>
      </c>
      <c r="Q1956" s="13">
        <v>13</v>
      </c>
    </row>
    <row r="1957" spans="1:17" x14ac:dyDescent="0.35">
      <c r="A1957" s="11" t="s">
        <v>3546</v>
      </c>
      <c r="B1957" s="13"/>
      <c r="C1957" s="13"/>
      <c r="D1957" s="13"/>
      <c r="E1957" s="13"/>
      <c r="F1957" s="13"/>
      <c r="G1957" s="13"/>
      <c r="H1957" s="13"/>
      <c r="I1957" s="13"/>
      <c r="J1957" s="13">
        <v>1</v>
      </c>
      <c r="K1957" s="13">
        <v>35000</v>
      </c>
      <c r="L1957" s="13">
        <v>40043.25</v>
      </c>
      <c r="M1957" s="13">
        <v>336</v>
      </c>
      <c r="N1957" s="13">
        <v>1</v>
      </c>
      <c r="O1957" s="13">
        <v>35000</v>
      </c>
      <c r="P1957" s="13">
        <v>40043.25</v>
      </c>
      <c r="Q1957" s="13">
        <v>336</v>
      </c>
    </row>
    <row r="1958" spans="1:17" x14ac:dyDescent="0.35">
      <c r="A1958" s="12">
        <v>119.18</v>
      </c>
      <c r="B1958" s="13"/>
      <c r="C1958" s="13"/>
      <c r="D1958" s="13"/>
      <c r="E1958" s="13"/>
      <c r="F1958" s="13"/>
      <c r="G1958" s="13"/>
      <c r="H1958" s="13"/>
      <c r="I1958" s="13"/>
      <c r="J1958" s="13">
        <v>1</v>
      </c>
      <c r="K1958" s="13">
        <v>35000</v>
      </c>
      <c r="L1958" s="13">
        <v>40043.25</v>
      </c>
      <c r="M1958" s="13">
        <v>336</v>
      </c>
      <c r="N1958" s="13">
        <v>1</v>
      </c>
      <c r="O1958" s="13">
        <v>35000</v>
      </c>
      <c r="P1958" s="13">
        <v>40043.25</v>
      </c>
      <c r="Q1958" s="13">
        <v>336</v>
      </c>
    </row>
    <row r="1959" spans="1:17" x14ac:dyDescent="0.35">
      <c r="A1959" s="11" t="s">
        <v>3837</v>
      </c>
      <c r="B1959" s="13"/>
      <c r="C1959" s="13"/>
      <c r="D1959" s="13"/>
      <c r="E1959" s="13"/>
      <c r="F1959" s="13"/>
      <c r="G1959" s="13"/>
      <c r="H1959" s="13"/>
      <c r="I1959" s="13"/>
      <c r="J1959" s="13">
        <v>1</v>
      </c>
      <c r="K1959" s="13">
        <v>1</v>
      </c>
      <c r="L1959" s="13">
        <v>65</v>
      </c>
      <c r="M1959" s="13">
        <v>3</v>
      </c>
      <c r="N1959" s="13">
        <v>1</v>
      </c>
      <c r="O1959" s="13">
        <v>1</v>
      </c>
      <c r="P1959" s="13">
        <v>65</v>
      </c>
      <c r="Q1959" s="13">
        <v>3</v>
      </c>
    </row>
    <row r="1960" spans="1:17" x14ac:dyDescent="0.35">
      <c r="A1960" s="12">
        <v>21.67</v>
      </c>
      <c r="B1960" s="13"/>
      <c r="C1960" s="13"/>
      <c r="D1960" s="13"/>
      <c r="E1960" s="13"/>
      <c r="F1960" s="13"/>
      <c r="G1960" s="13"/>
      <c r="H1960" s="13"/>
      <c r="I1960" s="13"/>
      <c r="J1960" s="13">
        <v>1</v>
      </c>
      <c r="K1960" s="13">
        <v>1</v>
      </c>
      <c r="L1960" s="13">
        <v>65</v>
      </c>
      <c r="M1960" s="13">
        <v>3</v>
      </c>
      <c r="N1960" s="13">
        <v>1</v>
      </c>
      <c r="O1960" s="13">
        <v>1</v>
      </c>
      <c r="P1960" s="13">
        <v>65</v>
      </c>
      <c r="Q1960" s="13">
        <v>3</v>
      </c>
    </row>
    <row r="1961" spans="1:17" x14ac:dyDescent="0.35">
      <c r="A1961" s="11" t="s">
        <v>3273</v>
      </c>
      <c r="B1961" s="13"/>
      <c r="C1961" s="13"/>
      <c r="D1961" s="13"/>
      <c r="E1961" s="13"/>
      <c r="F1961" s="13"/>
      <c r="G1961" s="13"/>
      <c r="H1961" s="13"/>
      <c r="I1961" s="13"/>
      <c r="J1961" s="13">
        <v>1</v>
      </c>
      <c r="K1961" s="13">
        <v>4000</v>
      </c>
      <c r="L1961" s="13">
        <v>4296</v>
      </c>
      <c r="M1961" s="13">
        <v>21</v>
      </c>
      <c r="N1961" s="13">
        <v>1</v>
      </c>
      <c r="O1961" s="13">
        <v>4000</v>
      </c>
      <c r="P1961" s="13">
        <v>4296</v>
      </c>
      <c r="Q1961" s="13">
        <v>21</v>
      </c>
    </row>
    <row r="1962" spans="1:17" x14ac:dyDescent="0.35">
      <c r="A1962" s="12">
        <v>204.57</v>
      </c>
      <c r="B1962" s="13"/>
      <c r="C1962" s="13"/>
      <c r="D1962" s="13"/>
      <c r="E1962" s="13"/>
      <c r="F1962" s="13"/>
      <c r="G1962" s="13"/>
      <c r="H1962" s="13"/>
      <c r="I1962" s="13"/>
      <c r="J1962" s="13">
        <v>1</v>
      </c>
      <c r="K1962" s="13">
        <v>4000</v>
      </c>
      <c r="L1962" s="13">
        <v>4296</v>
      </c>
      <c r="M1962" s="13">
        <v>21</v>
      </c>
      <c r="N1962" s="13">
        <v>1</v>
      </c>
      <c r="O1962" s="13">
        <v>4000</v>
      </c>
      <c r="P1962" s="13">
        <v>4296</v>
      </c>
      <c r="Q1962" s="13">
        <v>21</v>
      </c>
    </row>
    <row r="1963" spans="1:17" x14ac:dyDescent="0.35">
      <c r="A1963" s="11" t="s">
        <v>3443</v>
      </c>
      <c r="B1963" s="13"/>
      <c r="C1963" s="13"/>
      <c r="D1963" s="13"/>
      <c r="E1963" s="13"/>
      <c r="F1963" s="13"/>
      <c r="G1963" s="13"/>
      <c r="H1963" s="13"/>
      <c r="I1963" s="13"/>
      <c r="J1963" s="13">
        <v>1</v>
      </c>
      <c r="K1963" s="13">
        <v>300</v>
      </c>
      <c r="L1963" s="13">
        <v>867</v>
      </c>
      <c r="M1963" s="13">
        <v>20</v>
      </c>
      <c r="N1963" s="13">
        <v>1</v>
      </c>
      <c r="O1963" s="13">
        <v>300</v>
      </c>
      <c r="P1963" s="13">
        <v>867</v>
      </c>
      <c r="Q1963" s="13">
        <v>20</v>
      </c>
    </row>
    <row r="1964" spans="1:17" x14ac:dyDescent="0.35">
      <c r="A1964" s="12">
        <v>43.35</v>
      </c>
      <c r="B1964" s="13"/>
      <c r="C1964" s="13"/>
      <c r="D1964" s="13"/>
      <c r="E1964" s="13"/>
      <c r="F1964" s="13"/>
      <c r="G1964" s="13"/>
      <c r="H1964" s="13"/>
      <c r="I1964" s="13"/>
      <c r="J1964" s="13">
        <v>1</v>
      </c>
      <c r="K1964" s="13">
        <v>300</v>
      </c>
      <c r="L1964" s="13">
        <v>867</v>
      </c>
      <c r="M1964" s="13">
        <v>20</v>
      </c>
      <c r="N1964" s="13">
        <v>1</v>
      </c>
      <c r="O1964" s="13">
        <v>300</v>
      </c>
      <c r="P1964" s="13">
        <v>867</v>
      </c>
      <c r="Q1964" s="13">
        <v>20</v>
      </c>
    </row>
    <row r="1965" spans="1:17" x14ac:dyDescent="0.35">
      <c r="A1965" s="11" t="s">
        <v>3390</v>
      </c>
      <c r="B1965" s="13"/>
      <c r="C1965" s="13"/>
      <c r="D1965" s="13"/>
      <c r="E1965" s="13"/>
      <c r="F1965" s="13"/>
      <c r="G1965" s="13"/>
      <c r="H1965" s="13"/>
      <c r="I1965" s="13"/>
      <c r="J1965" s="13">
        <v>1</v>
      </c>
      <c r="K1965" s="13">
        <v>500</v>
      </c>
      <c r="L1965" s="13">
        <v>1115</v>
      </c>
      <c r="M1965" s="13">
        <v>18</v>
      </c>
      <c r="N1965" s="13">
        <v>1</v>
      </c>
      <c r="O1965" s="13">
        <v>500</v>
      </c>
      <c r="P1965" s="13">
        <v>1115</v>
      </c>
      <c r="Q1965" s="13">
        <v>18</v>
      </c>
    </row>
    <row r="1966" spans="1:17" x14ac:dyDescent="0.35">
      <c r="A1966" s="12">
        <v>61.94</v>
      </c>
      <c r="B1966" s="13"/>
      <c r="C1966" s="13"/>
      <c r="D1966" s="13"/>
      <c r="E1966" s="13"/>
      <c r="F1966" s="13"/>
      <c r="G1966" s="13"/>
      <c r="H1966" s="13"/>
      <c r="I1966" s="13"/>
      <c r="J1966" s="13">
        <v>1</v>
      </c>
      <c r="K1966" s="13">
        <v>500</v>
      </c>
      <c r="L1966" s="13">
        <v>1115</v>
      </c>
      <c r="M1966" s="13">
        <v>18</v>
      </c>
      <c r="N1966" s="13">
        <v>1</v>
      </c>
      <c r="O1966" s="13">
        <v>500</v>
      </c>
      <c r="P1966" s="13">
        <v>1115</v>
      </c>
      <c r="Q1966" s="13">
        <v>18</v>
      </c>
    </row>
    <row r="1967" spans="1:17" x14ac:dyDescent="0.35">
      <c r="A1967" s="11" t="s">
        <v>4050</v>
      </c>
      <c r="B1967" s="13">
        <v>1</v>
      </c>
      <c r="C1967" s="13">
        <v>8880</v>
      </c>
      <c r="D1967" s="13">
        <v>0</v>
      </c>
      <c r="E1967" s="13">
        <v>0</v>
      </c>
      <c r="F1967" s="13"/>
      <c r="G1967" s="13"/>
      <c r="H1967" s="13"/>
      <c r="I1967" s="13"/>
      <c r="J1967" s="13"/>
      <c r="K1967" s="13"/>
      <c r="L1967" s="13"/>
      <c r="M1967" s="13"/>
      <c r="N1967" s="13">
        <v>1</v>
      </c>
      <c r="O1967" s="13">
        <v>8880</v>
      </c>
      <c r="P1967" s="13">
        <v>0</v>
      </c>
      <c r="Q1967" s="13">
        <v>0</v>
      </c>
    </row>
    <row r="1968" spans="1:17" x14ac:dyDescent="0.35">
      <c r="A1968" s="12" t="s">
        <v>8382</v>
      </c>
      <c r="B1968" s="13">
        <v>1</v>
      </c>
      <c r="C1968" s="13">
        <v>8880</v>
      </c>
      <c r="D1968" s="13">
        <v>0</v>
      </c>
      <c r="E1968" s="13">
        <v>0</v>
      </c>
      <c r="F1968" s="13"/>
      <c r="G1968" s="13"/>
      <c r="H1968" s="13"/>
      <c r="I1968" s="13"/>
      <c r="J1968" s="13"/>
      <c r="K1968" s="13"/>
      <c r="L1968" s="13"/>
      <c r="M1968" s="13"/>
      <c r="N1968" s="13">
        <v>1</v>
      </c>
      <c r="O1968" s="13">
        <v>8880</v>
      </c>
      <c r="P1968" s="13">
        <v>0</v>
      </c>
      <c r="Q1968" s="13">
        <v>0</v>
      </c>
    </row>
    <row r="1969" spans="1:17" x14ac:dyDescent="0.35">
      <c r="A1969" s="11" t="s">
        <v>3919</v>
      </c>
      <c r="B1969" s="13">
        <v>1</v>
      </c>
      <c r="C1969" s="13">
        <v>750</v>
      </c>
      <c r="D1969" s="13">
        <v>61</v>
      </c>
      <c r="E1969" s="13">
        <v>6</v>
      </c>
      <c r="F1969" s="13"/>
      <c r="G1969" s="13"/>
      <c r="H1969" s="13"/>
      <c r="I1969" s="13"/>
      <c r="J1969" s="13"/>
      <c r="K1969" s="13"/>
      <c r="L1969" s="13"/>
      <c r="M1969" s="13"/>
      <c r="N1969" s="13">
        <v>1</v>
      </c>
      <c r="O1969" s="13">
        <v>750</v>
      </c>
      <c r="P1969" s="13">
        <v>61</v>
      </c>
      <c r="Q1969" s="13">
        <v>6</v>
      </c>
    </row>
    <row r="1970" spans="1:17" x14ac:dyDescent="0.35">
      <c r="A1970" s="12">
        <v>10.17</v>
      </c>
      <c r="B1970" s="13">
        <v>1</v>
      </c>
      <c r="C1970" s="13">
        <v>750</v>
      </c>
      <c r="D1970" s="13">
        <v>61</v>
      </c>
      <c r="E1970" s="13">
        <v>6</v>
      </c>
      <c r="F1970" s="13"/>
      <c r="G1970" s="13"/>
      <c r="H1970" s="13"/>
      <c r="I1970" s="13"/>
      <c r="J1970" s="13"/>
      <c r="K1970" s="13"/>
      <c r="L1970" s="13"/>
      <c r="M1970" s="13"/>
      <c r="N1970" s="13">
        <v>1</v>
      </c>
      <c r="O1970" s="13">
        <v>750</v>
      </c>
      <c r="P1970" s="13">
        <v>61</v>
      </c>
      <c r="Q1970" s="13">
        <v>6</v>
      </c>
    </row>
    <row r="1971" spans="1:17" x14ac:dyDescent="0.35">
      <c r="A1971" s="11" t="s">
        <v>3817</v>
      </c>
      <c r="B1971" s="13"/>
      <c r="C1971" s="13"/>
      <c r="D1971" s="13"/>
      <c r="E1971" s="13"/>
      <c r="F1971" s="13"/>
      <c r="G1971" s="13"/>
      <c r="H1971" s="13"/>
      <c r="I1971" s="13"/>
      <c r="J1971" s="13">
        <v>1</v>
      </c>
      <c r="K1971" s="13">
        <v>300</v>
      </c>
      <c r="L1971" s="13">
        <v>430</v>
      </c>
      <c r="M1971" s="13">
        <v>20</v>
      </c>
      <c r="N1971" s="13">
        <v>1</v>
      </c>
      <c r="O1971" s="13">
        <v>300</v>
      </c>
      <c r="P1971" s="13">
        <v>430</v>
      </c>
      <c r="Q1971" s="13">
        <v>20</v>
      </c>
    </row>
    <row r="1972" spans="1:17" x14ac:dyDescent="0.35">
      <c r="A1972" s="12">
        <v>21.5</v>
      </c>
      <c r="B1972" s="13"/>
      <c r="C1972" s="13"/>
      <c r="D1972" s="13"/>
      <c r="E1972" s="13"/>
      <c r="F1972" s="13"/>
      <c r="G1972" s="13"/>
      <c r="H1972" s="13"/>
      <c r="I1972" s="13"/>
      <c r="J1972" s="13">
        <v>1</v>
      </c>
      <c r="K1972" s="13">
        <v>300</v>
      </c>
      <c r="L1972" s="13">
        <v>430</v>
      </c>
      <c r="M1972" s="13">
        <v>20</v>
      </c>
      <c r="N1972" s="13">
        <v>1</v>
      </c>
      <c r="O1972" s="13">
        <v>300</v>
      </c>
      <c r="P1972" s="13">
        <v>430</v>
      </c>
      <c r="Q1972" s="13">
        <v>20</v>
      </c>
    </row>
    <row r="1973" spans="1:17" x14ac:dyDescent="0.35">
      <c r="A1973" s="11" t="s">
        <v>3514</v>
      </c>
      <c r="B1973" s="13"/>
      <c r="C1973" s="13"/>
      <c r="D1973" s="13"/>
      <c r="E1973" s="13"/>
      <c r="F1973" s="13"/>
      <c r="G1973" s="13"/>
      <c r="H1973" s="13"/>
      <c r="I1973" s="13"/>
      <c r="J1973" s="13">
        <v>1</v>
      </c>
      <c r="K1973" s="13">
        <v>3000</v>
      </c>
      <c r="L1973" s="13">
        <v>3080</v>
      </c>
      <c r="M1973" s="13">
        <v>46</v>
      </c>
      <c r="N1973" s="13">
        <v>1</v>
      </c>
      <c r="O1973" s="13">
        <v>3000</v>
      </c>
      <c r="P1973" s="13">
        <v>3080</v>
      </c>
      <c r="Q1973" s="13">
        <v>46</v>
      </c>
    </row>
    <row r="1974" spans="1:17" x14ac:dyDescent="0.35">
      <c r="A1974" s="12">
        <v>66.959999999999994</v>
      </c>
      <c r="B1974" s="13"/>
      <c r="C1974" s="13"/>
      <c r="D1974" s="13"/>
      <c r="E1974" s="13"/>
      <c r="F1974" s="13"/>
      <c r="G1974" s="13"/>
      <c r="H1974" s="13"/>
      <c r="I1974" s="13"/>
      <c r="J1974" s="13">
        <v>1</v>
      </c>
      <c r="K1974" s="13">
        <v>3000</v>
      </c>
      <c r="L1974" s="13">
        <v>3080</v>
      </c>
      <c r="M1974" s="13">
        <v>46</v>
      </c>
      <c r="N1974" s="13">
        <v>1</v>
      </c>
      <c r="O1974" s="13">
        <v>3000</v>
      </c>
      <c r="P1974" s="13">
        <v>3080</v>
      </c>
      <c r="Q1974" s="13">
        <v>46</v>
      </c>
    </row>
    <row r="1975" spans="1:17" x14ac:dyDescent="0.35">
      <c r="A1975" s="11" t="s">
        <v>3540</v>
      </c>
      <c r="B1975" s="13"/>
      <c r="C1975" s="13"/>
      <c r="D1975" s="13"/>
      <c r="E1975" s="13"/>
      <c r="F1975" s="13"/>
      <c r="G1975" s="13"/>
      <c r="H1975" s="13"/>
      <c r="I1975" s="13"/>
      <c r="J1975" s="13">
        <v>1</v>
      </c>
      <c r="K1975" s="13">
        <v>1200</v>
      </c>
      <c r="L1975" s="13">
        <v>1260</v>
      </c>
      <c r="M1975" s="13">
        <v>32</v>
      </c>
      <c r="N1975" s="13">
        <v>1</v>
      </c>
      <c r="O1975" s="13">
        <v>1200</v>
      </c>
      <c r="P1975" s="13">
        <v>1260</v>
      </c>
      <c r="Q1975" s="13">
        <v>32</v>
      </c>
    </row>
    <row r="1976" spans="1:17" x14ac:dyDescent="0.35">
      <c r="A1976" s="12">
        <v>39.380000000000003</v>
      </c>
      <c r="B1976" s="13"/>
      <c r="C1976" s="13"/>
      <c r="D1976" s="13"/>
      <c r="E1976" s="13"/>
      <c r="F1976" s="13"/>
      <c r="G1976" s="13"/>
      <c r="H1976" s="13"/>
      <c r="I1976" s="13"/>
      <c r="J1976" s="13">
        <v>1</v>
      </c>
      <c r="K1976" s="13">
        <v>1200</v>
      </c>
      <c r="L1976" s="13">
        <v>1260</v>
      </c>
      <c r="M1976" s="13">
        <v>32</v>
      </c>
      <c r="N1976" s="13">
        <v>1</v>
      </c>
      <c r="O1976" s="13">
        <v>1200</v>
      </c>
      <c r="P1976" s="13">
        <v>1260</v>
      </c>
      <c r="Q1976" s="13">
        <v>32</v>
      </c>
    </row>
    <row r="1977" spans="1:17" x14ac:dyDescent="0.35">
      <c r="A1977" s="11" t="s">
        <v>3534</v>
      </c>
      <c r="B1977" s="13"/>
      <c r="C1977" s="13"/>
      <c r="D1977" s="13"/>
      <c r="E1977" s="13"/>
      <c r="F1977" s="13"/>
      <c r="G1977" s="13"/>
      <c r="H1977" s="13"/>
      <c r="I1977" s="13"/>
      <c r="J1977" s="13">
        <v>1</v>
      </c>
      <c r="K1977" s="13">
        <v>2000</v>
      </c>
      <c r="L1977" s="13">
        <v>2063</v>
      </c>
      <c r="M1977" s="13">
        <v>46</v>
      </c>
      <c r="N1977" s="13">
        <v>1</v>
      </c>
      <c r="O1977" s="13">
        <v>2000</v>
      </c>
      <c r="P1977" s="13">
        <v>2063</v>
      </c>
      <c r="Q1977" s="13">
        <v>46</v>
      </c>
    </row>
    <row r="1978" spans="1:17" x14ac:dyDescent="0.35">
      <c r="A1978" s="12">
        <v>44.85</v>
      </c>
      <c r="B1978" s="13"/>
      <c r="C1978" s="13"/>
      <c r="D1978" s="13"/>
      <c r="E1978" s="13"/>
      <c r="F1978" s="13"/>
      <c r="G1978" s="13"/>
      <c r="H1978" s="13"/>
      <c r="I1978" s="13"/>
      <c r="J1978" s="13">
        <v>1</v>
      </c>
      <c r="K1978" s="13">
        <v>2000</v>
      </c>
      <c r="L1978" s="13">
        <v>2063</v>
      </c>
      <c r="M1978" s="13">
        <v>46</v>
      </c>
      <c r="N1978" s="13">
        <v>1</v>
      </c>
      <c r="O1978" s="13">
        <v>2000</v>
      </c>
      <c r="P1978" s="13">
        <v>2063</v>
      </c>
      <c r="Q1978" s="13">
        <v>46</v>
      </c>
    </row>
    <row r="1979" spans="1:17" x14ac:dyDescent="0.35">
      <c r="A1979" s="11" t="s">
        <v>3814</v>
      </c>
      <c r="B1979" s="13"/>
      <c r="C1979" s="13"/>
      <c r="D1979" s="13"/>
      <c r="E1979" s="13"/>
      <c r="F1979" s="13"/>
      <c r="G1979" s="13"/>
      <c r="H1979" s="13"/>
      <c r="I1979" s="13"/>
      <c r="J1979" s="13">
        <v>1</v>
      </c>
      <c r="K1979" s="13">
        <v>2000</v>
      </c>
      <c r="L1979" s="13">
        <v>2145</v>
      </c>
      <c r="M1979" s="13">
        <v>20</v>
      </c>
      <c r="N1979" s="13">
        <v>1</v>
      </c>
      <c r="O1979" s="13">
        <v>2000</v>
      </c>
      <c r="P1979" s="13">
        <v>2145</v>
      </c>
      <c r="Q1979" s="13">
        <v>20</v>
      </c>
    </row>
    <row r="1980" spans="1:17" x14ac:dyDescent="0.35">
      <c r="A1980" s="12">
        <v>107.25</v>
      </c>
      <c r="B1980" s="13"/>
      <c r="C1980" s="13"/>
      <c r="D1980" s="13"/>
      <c r="E1980" s="13"/>
      <c r="F1980" s="13"/>
      <c r="G1980" s="13"/>
      <c r="H1980" s="13"/>
      <c r="I1980" s="13"/>
      <c r="J1980" s="13">
        <v>1</v>
      </c>
      <c r="K1980" s="13">
        <v>2000</v>
      </c>
      <c r="L1980" s="13">
        <v>2145</v>
      </c>
      <c r="M1980" s="13">
        <v>20</v>
      </c>
      <c r="N1980" s="13">
        <v>1</v>
      </c>
      <c r="O1980" s="13">
        <v>2000</v>
      </c>
      <c r="P1980" s="13">
        <v>2145</v>
      </c>
      <c r="Q1980" s="13">
        <v>20</v>
      </c>
    </row>
    <row r="1981" spans="1:17" x14ac:dyDescent="0.35">
      <c r="A1981" s="11" t="s">
        <v>3225</v>
      </c>
      <c r="B1981" s="13"/>
      <c r="C1981" s="13"/>
      <c r="D1981" s="13"/>
      <c r="E1981" s="13"/>
      <c r="F1981" s="13"/>
      <c r="G1981" s="13"/>
      <c r="H1981" s="13"/>
      <c r="I1981" s="13"/>
      <c r="J1981" s="13">
        <v>1</v>
      </c>
      <c r="K1981" s="13">
        <v>2000</v>
      </c>
      <c r="L1981" s="13">
        <v>2047</v>
      </c>
      <c r="M1981" s="13">
        <v>39</v>
      </c>
      <c r="N1981" s="13">
        <v>1</v>
      </c>
      <c r="O1981" s="13">
        <v>2000</v>
      </c>
      <c r="P1981" s="13">
        <v>2047</v>
      </c>
      <c r="Q1981" s="13">
        <v>39</v>
      </c>
    </row>
    <row r="1982" spans="1:17" x14ac:dyDescent="0.35">
      <c r="A1982" s="12">
        <v>52.49</v>
      </c>
      <c r="B1982" s="13"/>
      <c r="C1982" s="13"/>
      <c r="D1982" s="13"/>
      <c r="E1982" s="13"/>
      <c r="F1982" s="13"/>
      <c r="G1982" s="13"/>
      <c r="H1982" s="13"/>
      <c r="I1982" s="13"/>
      <c r="J1982" s="13">
        <v>1</v>
      </c>
      <c r="K1982" s="13">
        <v>2000</v>
      </c>
      <c r="L1982" s="13">
        <v>2047</v>
      </c>
      <c r="M1982" s="13">
        <v>39</v>
      </c>
      <c r="N1982" s="13">
        <v>1</v>
      </c>
      <c r="O1982" s="13">
        <v>2000</v>
      </c>
      <c r="P1982" s="13">
        <v>2047</v>
      </c>
      <c r="Q1982" s="13">
        <v>39</v>
      </c>
    </row>
    <row r="1983" spans="1:17" x14ac:dyDescent="0.35">
      <c r="A1983" s="11" t="s">
        <v>3938</v>
      </c>
      <c r="B1983" s="13">
        <v>1</v>
      </c>
      <c r="C1983" s="13">
        <v>5500</v>
      </c>
      <c r="D1983" s="13">
        <v>50</v>
      </c>
      <c r="E1983" s="13">
        <v>2</v>
      </c>
      <c r="F1983" s="13"/>
      <c r="G1983" s="13"/>
      <c r="H1983" s="13"/>
      <c r="I1983" s="13"/>
      <c r="J1983" s="13"/>
      <c r="K1983" s="13"/>
      <c r="L1983" s="13"/>
      <c r="M1983" s="13"/>
      <c r="N1983" s="13">
        <v>1</v>
      </c>
      <c r="O1983" s="13">
        <v>5500</v>
      </c>
      <c r="P1983" s="13">
        <v>50</v>
      </c>
      <c r="Q1983" s="13">
        <v>2</v>
      </c>
    </row>
    <row r="1984" spans="1:17" x14ac:dyDescent="0.35">
      <c r="A1984" s="12">
        <v>25</v>
      </c>
      <c r="B1984" s="13">
        <v>1</v>
      </c>
      <c r="C1984" s="13">
        <v>5500</v>
      </c>
      <c r="D1984" s="13">
        <v>50</v>
      </c>
      <c r="E1984" s="13">
        <v>2</v>
      </c>
      <c r="F1984" s="13"/>
      <c r="G1984" s="13"/>
      <c r="H1984" s="13"/>
      <c r="I1984" s="13"/>
      <c r="J1984" s="13"/>
      <c r="K1984" s="13"/>
      <c r="L1984" s="13"/>
      <c r="M1984" s="13"/>
      <c r="N1984" s="13">
        <v>1</v>
      </c>
      <c r="O1984" s="13">
        <v>5500</v>
      </c>
      <c r="P1984" s="13">
        <v>50</v>
      </c>
      <c r="Q1984" s="13">
        <v>2</v>
      </c>
    </row>
    <row r="1985" spans="1:17" x14ac:dyDescent="0.35">
      <c r="A1985" s="11" t="s">
        <v>3682</v>
      </c>
      <c r="B1985" s="13"/>
      <c r="C1985" s="13"/>
      <c r="D1985" s="13"/>
      <c r="E1985" s="13"/>
      <c r="F1985" s="13"/>
      <c r="G1985" s="13"/>
      <c r="H1985" s="13"/>
      <c r="I1985" s="13"/>
      <c r="J1985" s="13">
        <v>1</v>
      </c>
      <c r="K1985" s="13">
        <v>5000</v>
      </c>
      <c r="L1985" s="13">
        <v>5285</v>
      </c>
      <c r="M1985" s="13">
        <v>126</v>
      </c>
      <c r="N1985" s="13">
        <v>1</v>
      </c>
      <c r="O1985" s="13">
        <v>5000</v>
      </c>
      <c r="P1985" s="13">
        <v>5285</v>
      </c>
      <c r="Q1985" s="13">
        <v>126</v>
      </c>
    </row>
    <row r="1986" spans="1:17" x14ac:dyDescent="0.35">
      <c r="A1986" s="12">
        <v>41.94</v>
      </c>
      <c r="B1986" s="13"/>
      <c r="C1986" s="13"/>
      <c r="D1986" s="13"/>
      <c r="E1986" s="13"/>
      <c r="F1986" s="13"/>
      <c r="G1986" s="13"/>
      <c r="H1986" s="13"/>
      <c r="I1986" s="13"/>
      <c r="J1986" s="13">
        <v>1</v>
      </c>
      <c r="K1986" s="13">
        <v>5000</v>
      </c>
      <c r="L1986" s="13">
        <v>5285</v>
      </c>
      <c r="M1986" s="13">
        <v>126</v>
      </c>
      <c r="N1986" s="13">
        <v>1</v>
      </c>
      <c r="O1986" s="13">
        <v>5000</v>
      </c>
      <c r="P1986" s="13">
        <v>5285</v>
      </c>
      <c r="Q1986" s="13">
        <v>126</v>
      </c>
    </row>
    <row r="1987" spans="1:17" x14ac:dyDescent="0.35">
      <c r="A1987" s="11" t="s">
        <v>3742</v>
      </c>
      <c r="B1987" s="13">
        <v>1</v>
      </c>
      <c r="C1987" s="13">
        <v>100</v>
      </c>
      <c r="D1987" s="13">
        <v>10</v>
      </c>
      <c r="E1987" s="13">
        <v>1</v>
      </c>
      <c r="F1987" s="13"/>
      <c r="G1987" s="13"/>
      <c r="H1987" s="13"/>
      <c r="I1987" s="13"/>
      <c r="J1987" s="13"/>
      <c r="K1987" s="13"/>
      <c r="L1987" s="13"/>
      <c r="M1987" s="13"/>
      <c r="N1987" s="13">
        <v>1</v>
      </c>
      <c r="O1987" s="13">
        <v>100</v>
      </c>
      <c r="P1987" s="13">
        <v>10</v>
      </c>
      <c r="Q1987" s="13">
        <v>1</v>
      </c>
    </row>
    <row r="1988" spans="1:17" x14ac:dyDescent="0.35">
      <c r="A1988" s="12">
        <v>10</v>
      </c>
      <c r="B1988" s="13">
        <v>1</v>
      </c>
      <c r="C1988" s="13">
        <v>100</v>
      </c>
      <c r="D1988" s="13">
        <v>10</v>
      </c>
      <c r="E1988" s="13">
        <v>1</v>
      </c>
      <c r="F1988" s="13"/>
      <c r="G1988" s="13"/>
      <c r="H1988" s="13"/>
      <c r="I1988" s="13"/>
      <c r="J1988" s="13"/>
      <c r="K1988" s="13"/>
      <c r="L1988" s="13"/>
      <c r="M1988" s="13"/>
      <c r="N1988" s="13">
        <v>1</v>
      </c>
      <c r="O1988" s="13">
        <v>100</v>
      </c>
      <c r="P1988" s="13">
        <v>10</v>
      </c>
      <c r="Q1988" s="13">
        <v>1</v>
      </c>
    </row>
    <row r="1989" spans="1:17" x14ac:dyDescent="0.35">
      <c r="A1989" s="11" t="s">
        <v>522</v>
      </c>
      <c r="B1989" s="13"/>
      <c r="C1989" s="13"/>
      <c r="D1989" s="13"/>
      <c r="E1989" s="13"/>
      <c r="F1989" s="13"/>
      <c r="G1989" s="13"/>
      <c r="H1989" s="13"/>
      <c r="I1989" s="13"/>
      <c r="J1989" s="13">
        <v>1</v>
      </c>
      <c r="K1989" s="13">
        <v>5000</v>
      </c>
      <c r="L1989" s="13">
        <v>5232</v>
      </c>
      <c r="M1989" s="13">
        <v>56</v>
      </c>
      <c r="N1989" s="13">
        <v>1</v>
      </c>
      <c r="O1989" s="13">
        <v>5000</v>
      </c>
      <c r="P1989" s="13">
        <v>5232</v>
      </c>
      <c r="Q1989" s="13">
        <v>56</v>
      </c>
    </row>
    <row r="1990" spans="1:17" x14ac:dyDescent="0.35">
      <c r="A1990" s="12">
        <v>93.43</v>
      </c>
      <c r="B1990" s="13"/>
      <c r="C1990" s="13"/>
      <c r="D1990" s="13"/>
      <c r="E1990" s="13"/>
      <c r="F1990" s="13"/>
      <c r="G1990" s="13"/>
      <c r="H1990" s="13"/>
      <c r="I1990" s="13"/>
      <c r="J1990" s="13">
        <v>1</v>
      </c>
      <c r="K1990" s="13">
        <v>5000</v>
      </c>
      <c r="L1990" s="13">
        <v>5232</v>
      </c>
      <c r="M1990" s="13">
        <v>56</v>
      </c>
      <c r="N1990" s="13">
        <v>1</v>
      </c>
      <c r="O1990" s="13">
        <v>5000</v>
      </c>
      <c r="P1990" s="13">
        <v>5232</v>
      </c>
      <c r="Q1990" s="13">
        <v>56</v>
      </c>
    </row>
    <row r="1991" spans="1:17" x14ac:dyDescent="0.35">
      <c r="A1991" s="11" t="s">
        <v>2854</v>
      </c>
      <c r="B1991" s="13">
        <v>1</v>
      </c>
      <c r="C1991" s="13">
        <v>1000</v>
      </c>
      <c r="D1991" s="13">
        <v>417</v>
      </c>
      <c r="E1991" s="13">
        <v>14</v>
      </c>
      <c r="F1991" s="13"/>
      <c r="G1991" s="13"/>
      <c r="H1991" s="13"/>
      <c r="I1991" s="13"/>
      <c r="J1991" s="13"/>
      <c r="K1991" s="13"/>
      <c r="L1991" s="13"/>
      <c r="M1991" s="13"/>
      <c r="N1991" s="13">
        <v>1</v>
      </c>
      <c r="O1991" s="13">
        <v>1000</v>
      </c>
      <c r="P1991" s="13">
        <v>417</v>
      </c>
      <c r="Q1991" s="13">
        <v>14</v>
      </c>
    </row>
    <row r="1992" spans="1:17" x14ac:dyDescent="0.35">
      <c r="A1992" s="12">
        <v>29.79</v>
      </c>
      <c r="B1992" s="13">
        <v>1</v>
      </c>
      <c r="C1992" s="13">
        <v>1000</v>
      </c>
      <c r="D1992" s="13">
        <v>417</v>
      </c>
      <c r="E1992" s="13">
        <v>14</v>
      </c>
      <c r="F1992" s="13"/>
      <c r="G1992" s="13"/>
      <c r="H1992" s="13"/>
      <c r="I1992" s="13"/>
      <c r="J1992" s="13"/>
      <c r="K1992" s="13"/>
      <c r="L1992" s="13"/>
      <c r="M1992" s="13"/>
      <c r="N1992" s="13">
        <v>1</v>
      </c>
      <c r="O1992" s="13">
        <v>1000</v>
      </c>
      <c r="P1992" s="13">
        <v>417</v>
      </c>
      <c r="Q1992" s="13">
        <v>14</v>
      </c>
    </row>
    <row r="1993" spans="1:17" x14ac:dyDescent="0.35">
      <c r="A1993" s="11" t="s">
        <v>3345</v>
      </c>
      <c r="B1993" s="13"/>
      <c r="C1993" s="13"/>
      <c r="D1993" s="13"/>
      <c r="E1993" s="13"/>
      <c r="F1993" s="13"/>
      <c r="G1993" s="13"/>
      <c r="H1993" s="13"/>
      <c r="I1993" s="13"/>
      <c r="J1993" s="13">
        <v>1</v>
      </c>
      <c r="K1993" s="13">
        <v>500</v>
      </c>
      <c r="L1993" s="13">
        <v>650</v>
      </c>
      <c r="M1993" s="13">
        <v>13</v>
      </c>
      <c r="N1993" s="13">
        <v>1</v>
      </c>
      <c r="O1993" s="13">
        <v>500</v>
      </c>
      <c r="P1993" s="13">
        <v>650</v>
      </c>
      <c r="Q1993" s="13">
        <v>13</v>
      </c>
    </row>
    <row r="1994" spans="1:17" x14ac:dyDescent="0.35">
      <c r="A1994" s="12">
        <v>50</v>
      </c>
      <c r="B1994" s="13"/>
      <c r="C1994" s="13"/>
      <c r="D1994" s="13"/>
      <c r="E1994" s="13"/>
      <c r="F1994" s="13"/>
      <c r="G1994" s="13"/>
      <c r="H1994" s="13"/>
      <c r="I1994" s="13"/>
      <c r="J1994" s="13">
        <v>1</v>
      </c>
      <c r="K1994" s="13">
        <v>500</v>
      </c>
      <c r="L1994" s="13">
        <v>650</v>
      </c>
      <c r="M1994" s="13">
        <v>13</v>
      </c>
      <c r="N1994" s="13">
        <v>1</v>
      </c>
      <c r="O1994" s="13">
        <v>500</v>
      </c>
      <c r="P1994" s="13">
        <v>650</v>
      </c>
      <c r="Q1994" s="13">
        <v>13</v>
      </c>
    </row>
    <row r="1995" spans="1:17" x14ac:dyDescent="0.35">
      <c r="A1995" s="11" t="s">
        <v>3860</v>
      </c>
      <c r="B1995" s="13">
        <v>1</v>
      </c>
      <c r="C1995" s="13">
        <v>6000</v>
      </c>
      <c r="D1995" s="13">
        <v>0</v>
      </c>
      <c r="E1995" s="13">
        <v>0</v>
      </c>
      <c r="F1995" s="13"/>
      <c r="G1995" s="13"/>
      <c r="H1995" s="13"/>
      <c r="I1995" s="13"/>
      <c r="J1995" s="13"/>
      <c r="K1995" s="13"/>
      <c r="L1995" s="13"/>
      <c r="M1995" s="13"/>
      <c r="N1995" s="13">
        <v>1</v>
      </c>
      <c r="O1995" s="13">
        <v>6000</v>
      </c>
      <c r="P1995" s="13">
        <v>0</v>
      </c>
      <c r="Q1995" s="13">
        <v>0</v>
      </c>
    </row>
    <row r="1996" spans="1:17" x14ac:dyDescent="0.35">
      <c r="A1996" s="12" t="s">
        <v>8382</v>
      </c>
      <c r="B1996" s="13">
        <v>1</v>
      </c>
      <c r="C1996" s="13">
        <v>6000</v>
      </c>
      <c r="D1996" s="13">
        <v>0</v>
      </c>
      <c r="E1996" s="13">
        <v>0</v>
      </c>
      <c r="F1996" s="13"/>
      <c r="G1996" s="13"/>
      <c r="H1996" s="13"/>
      <c r="I1996" s="13"/>
      <c r="J1996" s="13"/>
      <c r="K1996" s="13"/>
      <c r="L1996" s="13"/>
      <c r="M1996" s="13"/>
      <c r="N1996" s="13">
        <v>1</v>
      </c>
      <c r="O1996" s="13">
        <v>6000</v>
      </c>
      <c r="P1996" s="13">
        <v>0</v>
      </c>
      <c r="Q1996" s="13">
        <v>0</v>
      </c>
    </row>
    <row r="1997" spans="1:17" x14ac:dyDescent="0.35">
      <c r="A1997" s="11" t="s">
        <v>3462</v>
      </c>
      <c r="B1997" s="13"/>
      <c r="C1997" s="13"/>
      <c r="D1997" s="13"/>
      <c r="E1997" s="13"/>
      <c r="F1997" s="13"/>
      <c r="G1997" s="13"/>
      <c r="H1997" s="13"/>
      <c r="I1997" s="13"/>
      <c r="J1997" s="13">
        <v>1</v>
      </c>
      <c r="K1997" s="13">
        <v>10000</v>
      </c>
      <c r="L1997" s="13">
        <v>10338</v>
      </c>
      <c r="M1997" s="13">
        <v>114</v>
      </c>
      <c r="N1997" s="13">
        <v>1</v>
      </c>
      <c r="O1997" s="13">
        <v>10000</v>
      </c>
      <c r="P1997" s="13">
        <v>10338</v>
      </c>
      <c r="Q1997" s="13">
        <v>114</v>
      </c>
    </row>
    <row r="1998" spans="1:17" x14ac:dyDescent="0.35">
      <c r="A1998" s="12">
        <v>90.68</v>
      </c>
      <c r="B1998" s="13"/>
      <c r="C1998" s="13"/>
      <c r="D1998" s="13"/>
      <c r="E1998" s="13"/>
      <c r="F1998" s="13"/>
      <c r="G1998" s="13"/>
      <c r="H1998" s="13"/>
      <c r="I1998" s="13"/>
      <c r="J1998" s="13">
        <v>1</v>
      </c>
      <c r="K1998" s="13">
        <v>10000</v>
      </c>
      <c r="L1998" s="13">
        <v>10338</v>
      </c>
      <c r="M1998" s="13">
        <v>114</v>
      </c>
      <c r="N1998" s="13">
        <v>1</v>
      </c>
      <c r="O1998" s="13">
        <v>10000</v>
      </c>
      <c r="P1998" s="13">
        <v>10338</v>
      </c>
      <c r="Q1998" s="13">
        <v>114</v>
      </c>
    </row>
    <row r="1999" spans="1:17" x14ac:dyDescent="0.35">
      <c r="A1999" s="11" t="s">
        <v>4076</v>
      </c>
      <c r="B1999" s="13">
        <v>1</v>
      </c>
      <c r="C1999" s="13">
        <v>3000</v>
      </c>
      <c r="D1999" s="13">
        <v>0</v>
      </c>
      <c r="E1999" s="13">
        <v>0</v>
      </c>
      <c r="F1999" s="13"/>
      <c r="G1999" s="13"/>
      <c r="H1999" s="13"/>
      <c r="I1999" s="13"/>
      <c r="J1999" s="13"/>
      <c r="K1999" s="13"/>
      <c r="L1999" s="13"/>
      <c r="M1999" s="13"/>
      <c r="N1999" s="13">
        <v>1</v>
      </c>
      <c r="O1999" s="13">
        <v>3000</v>
      </c>
      <c r="P1999" s="13">
        <v>0</v>
      </c>
      <c r="Q1999" s="13">
        <v>0</v>
      </c>
    </row>
    <row r="2000" spans="1:17" x14ac:dyDescent="0.35">
      <c r="A2000" s="12" t="s">
        <v>8382</v>
      </c>
      <c r="B2000" s="13">
        <v>1</v>
      </c>
      <c r="C2000" s="13">
        <v>3000</v>
      </c>
      <c r="D2000" s="13">
        <v>0</v>
      </c>
      <c r="E2000" s="13">
        <v>0</v>
      </c>
      <c r="F2000" s="13"/>
      <c r="G2000" s="13"/>
      <c r="H2000" s="13"/>
      <c r="I2000" s="13"/>
      <c r="J2000" s="13"/>
      <c r="K2000" s="13"/>
      <c r="L2000" s="13"/>
      <c r="M2000" s="13"/>
      <c r="N2000" s="13">
        <v>1</v>
      </c>
      <c r="O2000" s="13">
        <v>3000</v>
      </c>
      <c r="P2000" s="13">
        <v>0</v>
      </c>
      <c r="Q2000" s="13">
        <v>0</v>
      </c>
    </row>
    <row r="2001" spans="1:17" x14ac:dyDescent="0.35">
      <c r="A2001" s="11" t="s">
        <v>3905</v>
      </c>
      <c r="B2001" s="13">
        <v>1</v>
      </c>
      <c r="C2001" s="13">
        <v>750</v>
      </c>
      <c r="D2001" s="13">
        <v>65</v>
      </c>
      <c r="E2001" s="13">
        <v>4</v>
      </c>
      <c r="F2001" s="13"/>
      <c r="G2001" s="13"/>
      <c r="H2001" s="13"/>
      <c r="I2001" s="13"/>
      <c r="J2001" s="13"/>
      <c r="K2001" s="13"/>
      <c r="L2001" s="13"/>
      <c r="M2001" s="13"/>
      <c r="N2001" s="13">
        <v>1</v>
      </c>
      <c r="O2001" s="13">
        <v>750</v>
      </c>
      <c r="P2001" s="13">
        <v>65</v>
      </c>
      <c r="Q2001" s="13">
        <v>4</v>
      </c>
    </row>
    <row r="2002" spans="1:17" x14ac:dyDescent="0.35">
      <c r="A2002" s="12">
        <v>16.25</v>
      </c>
      <c r="B2002" s="13">
        <v>1</v>
      </c>
      <c r="C2002" s="13">
        <v>750</v>
      </c>
      <c r="D2002" s="13">
        <v>65</v>
      </c>
      <c r="E2002" s="13">
        <v>4</v>
      </c>
      <c r="F2002" s="13"/>
      <c r="G2002" s="13"/>
      <c r="H2002" s="13"/>
      <c r="I2002" s="13"/>
      <c r="J2002" s="13"/>
      <c r="K2002" s="13"/>
      <c r="L2002" s="13"/>
      <c r="M2002" s="13"/>
      <c r="N2002" s="13">
        <v>1</v>
      </c>
      <c r="O2002" s="13">
        <v>750</v>
      </c>
      <c r="P2002" s="13">
        <v>65</v>
      </c>
      <c r="Q2002" s="13">
        <v>4</v>
      </c>
    </row>
    <row r="2003" spans="1:17" x14ac:dyDescent="0.35">
      <c r="A2003" s="11" t="s">
        <v>3960</v>
      </c>
      <c r="B2003" s="13">
        <v>1</v>
      </c>
      <c r="C2003" s="13">
        <v>10000</v>
      </c>
      <c r="D2003" s="13">
        <v>0</v>
      </c>
      <c r="E2003" s="13">
        <v>0</v>
      </c>
      <c r="F2003" s="13"/>
      <c r="G2003" s="13"/>
      <c r="H2003" s="13"/>
      <c r="I2003" s="13"/>
      <c r="J2003" s="13"/>
      <c r="K2003" s="13"/>
      <c r="L2003" s="13"/>
      <c r="M2003" s="13"/>
      <c r="N2003" s="13">
        <v>1</v>
      </c>
      <c r="O2003" s="13">
        <v>10000</v>
      </c>
      <c r="P2003" s="13">
        <v>0</v>
      </c>
      <c r="Q2003" s="13">
        <v>0</v>
      </c>
    </row>
    <row r="2004" spans="1:17" x14ac:dyDescent="0.35">
      <c r="A2004" s="12" t="s">
        <v>8382</v>
      </c>
      <c r="B2004" s="13">
        <v>1</v>
      </c>
      <c r="C2004" s="13">
        <v>10000</v>
      </c>
      <c r="D2004" s="13">
        <v>0</v>
      </c>
      <c r="E2004" s="13">
        <v>0</v>
      </c>
      <c r="F2004" s="13"/>
      <c r="G2004" s="13"/>
      <c r="H2004" s="13"/>
      <c r="I2004" s="13"/>
      <c r="J2004" s="13"/>
      <c r="K2004" s="13"/>
      <c r="L2004" s="13"/>
      <c r="M2004" s="13"/>
      <c r="N2004" s="13">
        <v>1</v>
      </c>
      <c r="O2004" s="13">
        <v>10000</v>
      </c>
      <c r="P2004" s="13">
        <v>0</v>
      </c>
      <c r="Q2004" s="13">
        <v>0</v>
      </c>
    </row>
    <row r="2005" spans="1:17" x14ac:dyDescent="0.35">
      <c r="A2005" s="11" t="s">
        <v>3335</v>
      </c>
      <c r="B2005" s="13"/>
      <c r="C2005" s="13"/>
      <c r="D2005" s="13"/>
      <c r="E2005" s="13"/>
      <c r="F2005" s="13"/>
      <c r="G2005" s="13"/>
      <c r="H2005" s="13"/>
      <c r="I2005" s="13"/>
      <c r="J2005" s="13">
        <v>1</v>
      </c>
      <c r="K2005" s="13">
        <v>5000</v>
      </c>
      <c r="L2005" s="13">
        <v>5016</v>
      </c>
      <c r="M2005" s="13">
        <v>63</v>
      </c>
      <c r="N2005" s="13">
        <v>1</v>
      </c>
      <c r="O2005" s="13">
        <v>5000</v>
      </c>
      <c r="P2005" s="13">
        <v>5016</v>
      </c>
      <c r="Q2005" s="13">
        <v>63</v>
      </c>
    </row>
    <row r="2006" spans="1:17" x14ac:dyDescent="0.35">
      <c r="A2006" s="12">
        <v>79.62</v>
      </c>
      <c r="B2006" s="13"/>
      <c r="C2006" s="13"/>
      <c r="D2006" s="13"/>
      <c r="E2006" s="13"/>
      <c r="F2006" s="13"/>
      <c r="G2006" s="13"/>
      <c r="H2006" s="13"/>
      <c r="I2006" s="13"/>
      <c r="J2006" s="13">
        <v>1</v>
      </c>
      <c r="K2006" s="13">
        <v>5000</v>
      </c>
      <c r="L2006" s="13">
        <v>5016</v>
      </c>
      <c r="M2006" s="13">
        <v>63</v>
      </c>
      <c r="N2006" s="13">
        <v>1</v>
      </c>
      <c r="O2006" s="13">
        <v>5000</v>
      </c>
      <c r="P2006" s="13">
        <v>5016</v>
      </c>
      <c r="Q2006" s="13">
        <v>63</v>
      </c>
    </row>
    <row r="2007" spans="1:17" x14ac:dyDescent="0.35">
      <c r="A2007" s="11" t="s">
        <v>2781</v>
      </c>
      <c r="B2007" s="13"/>
      <c r="C2007" s="13"/>
      <c r="D2007" s="13"/>
      <c r="E2007" s="13"/>
      <c r="F2007" s="13"/>
      <c r="G2007" s="13"/>
      <c r="H2007" s="13"/>
      <c r="I2007" s="13"/>
      <c r="J2007" s="13">
        <v>1</v>
      </c>
      <c r="K2007" s="13">
        <v>1250</v>
      </c>
      <c r="L2007" s="13">
        <v>1316</v>
      </c>
      <c r="M2007" s="13">
        <v>28</v>
      </c>
      <c r="N2007" s="13">
        <v>1</v>
      </c>
      <c r="O2007" s="13">
        <v>1250</v>
      </c>
      <c r="P2007" s="13">
        <v>1316</v>
      </c>
      <c r="Q2007" s="13">
        <v>28</v>
      </c>
    </row>
    <row r="2008" spans="1:17" x14ac:dyDescent="0.35">
      <c r="A2008" s="12">
        <v>47</v>
      </c>
      <c r="B2008" s="13"/>
      <c r="C2008" s="13"/>
      <c r="D2008" s="13"/>
      <c r="E2008" s="13"/>
      <c r="F2008" s="13"/>
      <c r="G2008" s="13"/>
      <c r="H2008" s="13"/>
      <c r="I2008" s="13"/>
      <c r="J2008" s="13">
        <v>1</v>
      </c>
      <c r="K2008" s="13">
        <v>1250</v>
      </c>
      <c r="L2008" s="13">
        <v>1316</v>
      </c>
      <c r="M2008" s="13">
        <v>28</v>
      </c>
      <c r="N2008" s="13">
        <v>1</v>
      </c>
      <c r="O2008" s="13">
        <v>1250</v>
      </c>
      <c r="P2008" s="13">
        <v>1316</v>
      </c>
      <c r="Q2008" s="13">
        <v>28</v>
      </c>
    </row>
    <row r="2009" spans="1:17" x14ac:dyDescent="0.35">
      <c r="A2009" s="11" t="s">
        <v>3278</v>
      </c>
      <c r="B2009" s="13"/>
      <c r="C2009" s="13"/>
      <c r="D2009" s="13"/>
      <c r="E2009" s="13"/>
      <c r="F2009" s="13"/>
      <c r="G2009" s="13"/>
      <c r="H2009" s="13"/>
      <c r="I2009" s="13"/>
      <c r="J2009" s="13">
        <v>1</v>
      </c>
      <c r="K2009" s="13">
        <v>2500</v>
      </c>
      <c r="L2009" s="13">
        <v>2585</v>
      </c>
      <c r="M2009" s="13">
        <v>34</v>
      </c>
      <c r="N2009" s="13">
        <v>1</v>
      </c>
      <c r="O2009" s="13">
        <v>2500</v>
      </c>
      <c r="P2009" s="13">
        <v>2585</v>
      </c>
      <c r="Q2009" s="13">
        <v>34</v>
      </c>
    </row>
    <row r="2010" spans="1:17" x14ac:dyDescent="0.35">
      <c r="A2010" s="12">
        <v>76.03</v>
      </c>
      <c r="B2010" s="13"/>
      <c r="C2010" s="13"/>
      <c r="D2010" s="13"/>
      <c r="E2010" s="13"/>
      <c r="F2010" s="13"/>
      <c r="G2010" s="13"/>
      <c r="H2010" s="13"/>
      <c r="I2010" s="13"/>
      <c r="J2010" s="13">
        <v>1</v>
      </c>
      <c r="K2010" s="13">
        <v>2500</v>
      </c>
      <c r="L2010" s="13">
        <v>2585</v>
      </c>
      <c r="M2010" s="13">
        <v>34</v>
      </c>
      <c r="N2010" s="13">
        <v>1</v>
      </c>
      <c r="O2010" s="13">
        <v>2500</v>
      </c>
      <c r="P2010" s="13">
        <v>2585</v>
      </c>
      <c r="Q2010" s="13">
        <v>34</v>
      </c>
    </row>
    <row r="2011" spans="1:17" x14ac:dyDescent="0.35">
      <c r="A2011" s="11" t="s">
        <v>3342</v>
      </c>
      <c r="B2011" s="13"/>
      <c r="C2011" s="13"/>
      <c r="D2011" s="13"/>
      <c r="E2011" s="13"/>
      <c r="F2011" s="13"/>
      <c r="G2011" s="13"/>
      <c r="H2011" s="13"/>
      <c r="I2011" s="13"/>
      <c r="J2011" s="13">
        <v>1</v>
      </c>
      <c r="K2011" s="13">
        <v>6000</v>
      </c>
      <c r="L2011" s="13">
        <v>6100</v>
      </c>
      <c r="M2011" s="13">
        <v>78</v>
      </c>
      <c r="N2011" s="13">
        <v>1</v>
      </c>
      <c r="O2011" s="13">
        <v>6000</v>
      </c>
      <c r="P2011" s="13">
        <v>6100</v>
      </c>
      <c r="Q2011" s="13">
        <v>78</v>
      </c>
    </row>
    <row r="2012" spans="1:17" x14ac:dyDescent="0.35">
      <c r="A2012" s="12">
        <v>78.209999999999994</v>
      </c>
      <c r="B2012" s="13"/>
      <c r="C2012" s="13"/>
      <c r="D2012" s="13"/>
      <c r="E2012" s="13"/>
      <c r="F2012" s="13"/>
      <c r="G2012" s="13"/>
      <c r="H2012" s="13"/>
      <c r="I2012" s="13"/>
      <c r="J2012" s="13">
        <v>1</v>
      </c>
      <c r="K2012" s="13">
        <v>6000</v>
      </c>
      <c r="L2012" s="13">
        <v>6100</v>
      </c>
      <c r="M2012" s="13">
        <v>78</v>
      </c>
      <c r="N2012" s="13">
        <v>1</v>
      </c>
      <c r="O2012" s="13">
        <v>6000</v>
      </c>
      <c r="P2012" s="13">
        <v>6100</v>
      </c>
      <c r="Q2012" s="13">
        <v>78</v>
      </c>
    </row>
    <row r="2013" spans="1:17" x14ac:dyDescent="0.35">
      <c r="A2013" s="11" t="s">
        <v>3461</v>
      </c>
      <c r="B2013" s="13"/>
      <c r="C2013" s="13"/>
      <c r="D2013" s="13"/>
      <c r="E2013" s="13"/>
      <c r="F2013" s="13"/>
      <c r="G2013" s="13"/>
      <c r="H2013" s="13"/>
      <c r="I2013" s="13"/>
      <c r="J2013" s="13">
        <v>1</v>
      </c>
      <c r="K2013" s="13">
        <v>250</v>
      </c>
      <c r="L2013" s="13">
        <v>505</v>
      </c>
      <c r="M2013" s="13">
        <v>17</v>
      </c>
      <c r="N2013" s="13">
        <v>1</v>
      </c>
      <c r="O2013" s="13">
        <v>250</v>
      </c>
      <c r="P2013" s="13">
        <v>505</v>
      </c>
      <c r="Q2013" s="13">
        <v>17</v>
      </c>
    </row>
    <row r="2014" spans="1:17" x14ac:dyDescent="0.35">
      <c r="A2014" s="12">
        <v>29.71</v>
      </c>
      <c r="B2014" s="13"/>
      <c r="C2014" s="13"/>
      <c r="D2014" s="13"/>
      <c r="E2014" s="13"/>
      <c r="F2014" s="13"/>
      <c r="G2014" s="13"/>
      <c r="H2014" s="13"/>
      <c r="I2014" s="13"/>
      <c r="J2014" s="13">
        <v>1</v>
      </c>
      <c r="K2014" s="13">
        <v>250</v>
      </c>
      <c r="L2014" s="13">
        <v>505</v>
      </c>
      <c r="M2014" s="13">
        <v>17</v>
      </c>
      <c r="N2014" s="13">
        <v>1</v>
      </c>
      <c r="O2014" s="13">
        <v>250</v>
      </c>
      <c r="P2014" s="13">
        <v>505</v>
      </c>
      <c r="Q2014" s="13">
        <v>17</v>
      </c>
    </row>
    <row r="2015" spans="1:17" x14ac:dyDescent="0.35">
      <c r="A2015" s="11" t="s">
        <v>3969</v>
      </c>
      <c r="B2015" s="13">
        <v>1</v>
      </c>
      <c r="C2015" s="13">
        <v>1000</v>
      </c>
      <c r="D2015" s="13">
        <v>211</v>
      </c>
      <c r="E2015" s="13">
        <v>8</v>
      </c>
      <c r="F2015" s="13"/>
      <c r="G2015" s="13"/>
      <c r="H2015" s="13"/>
      <c r="I2015" s="13"/>
      <c r="J2015" s="13"/>
      <c r="K2015" s="13"/>
      <c r="L2015" s="13"/>
      <c r="M2015" s="13"/>
      <c r="N2015" s="13">
        <v>1</v>
      </c>
      <c r="O2015" s="13">
        <v>1000</v>
      </c>
      <c r="P2015" s="13">
        <v>211</v>
      </c>
      <c r="Q2015" s="13">
        <v>8</v>
      </c>
    </row>
    <row r="2016" spans="1:17" x14ac:dyDescent="0.35">
      <c r="A2016" s="12">
        <v>26.38</v>
      </c>
      <c r="B2016" s="13">
        <v>1</v>
      </c>
      <c r="C2016" s="13">
        <v>1000</v>
      </c>
      <c r="D2016" s="13">
        <v>211</v>
      </c>
      <c r="E2016" s="13">
        <v>8</v>
      </c>
      <c r="F2016" s="13"/>
      <c r="G2016" s="13"/>
      <c r="H2016" s="13"/>
      <c r="I2016" s="13"/>
      <c r="J2016" s="13"/>
      <c r="K2016" s="13"/>
      <c r="L2016" s="13"/>
      <c r="M2016" s="13"/>
      <c r="N2016" s="13">
        <v>1</v>
      </c>
      <c r="O2016" s="13">
        <v>1000</v>
      </c>
      <c r="P2016" s="13">
        <v>211</v>
      </c>
      <c r="Q2016" s="13">
        <v>8</v>
      </c>
    </row>
    <row r="2017" spans="1:17" x14ac:dyDescent="0.35">
      <c r="A2017" s="11" t="s">
        <v>3565</v>
      </c>
      <c r="B2017" s="13"/>
      <c r="C2017" s="13"/>
      <c r="D2017" s="13"/>
      <c r="E2017" s="13"/>
      <c r="F2017" s="13"/>
      <c r="G2017" s="13"/>
      <c r="H2017" s="13"/>
      <c r="I2017" s="13"/>
      <c r="J2017" s="13">
        <v>1</v>
      </c>
      <c r="K2017" s="13">
        <v>2000</v>
      </c>
      <c r="L2017" s="13">
        <v>2095</v>
      </c>
      <c r="M2017" s="13">
        <v>38</v>
      </c>
      <c r="N2017" s="13">
        <v>1</v>
      </c>
      <c r="O2017" s="13">
        <v>2000</v>
      </c>
      <c r="P2017" s="13">
        <v>2095</v>
      </c>
      <c r="Q2017" s="13">
        <v>38</v>
      </c>
    </row>
    <row r="2018" spans="1:17" x14ac:dyDescent="0.35">
      <c r="A2018" s="12">
        <v>55.13</v>
      </c>
      <c r="B2018" s="13"/>
      <c r="C2018" s="13"/>
      <c r="D2018" s="13"/>
      <c r="E2018" s="13"/>
      <c r="F2018" s="13"/>
      <c r="G2018" s="13"/>
      <c r="H2018" s="13"/>
      <c r="I2018" s="13"/>
      <c r="J2018" s="13">
        <v>1</v>
      </c>
      <c r="K2018" s="13">
        <v>2000</v>
      </c>
      <c r="L2018" s="13">
        <v>2095</v>
      </c>
      <c r="M2018" s="13">
        <v>38</v>
      </c>
      <c r="N2018" s="13">
        <v>1</v>
      </c>
      <c r="O2018" s="13">
        <v>2000</v>
      </c>
      <c r="P2018" s="13">
        <v>2095</v>
      </c>
      <c r="Q2018" s="13">
        <v>38</v>
      </c>
    </row>
    <row r="2019" spans="1:17" x14ac:dyDescent="0.35">
      <c r="A2019" s="11" t="s">
        <v>3946</v>
      </c>
      <c r="B2019" s="13">
        <v>1</v>
      </c>
      <c r="C2019" s="13">
        <v>10000</v>
      </c>
      <c r="D2019" s="13">
        <v>1577</v>
      </c>
      <c r="E2019" s="13">
        <v>32</v>
      </c>
      <c r="F2019" s="13"/>
      <c r="G2019" s="13"/>
      <c r="H2019" s="13"/>
      <c r="I2019" s="13"/>
      <c r="J2019" s="13"/>
      <c r="K2019" s="13"/>
      <c r="L2019" s="13"/>
      <c r="M2019" s="13"/>
      <c r="N2019" s="13">
        <v>1</v>
      </c>
      <c r="O2019" s="13">
        <v>10000</v>
      </c>
      <c r="P2019" s="13">
        <v>1577</v>
      </c>
      <c r="Q2019" s="13">
        <v>32</v>
      </c>
    </row>
    <row r="2020" spans="1:17" x14ac:dyDescent="0.35">
      <c r="A2020" s="12">
        <v>49.28</v>
      </c>
      <c r="B2020" s="13">
        <v>1</v>
      </c>
      <c r="C2020" s="13">
        <v>10000</v>
      </c>
      <c r="D2020" s="13">
        <v>1577</v>
      </c>
      <c r="E2020" s="13">
        <v>32</v>
      </c>
      <c r="F2020" s="13"/>
      <c r="G2020" s="13"/>
      <c r="H2020" s="13"/>
      <c r="I2020" s="13"/>
      <c r="J2020" s="13"/>
      <c r="K2020" s="13"/>
      <c r="L2020" s="13"/>
      <c r="M2020" s="13"/>
      <c r="N2020" s="13">
        <v>1</v>
      </c>
      <c r="O2020" s="13">
        <v>10000</v>
      </c>
      <c r="P2020" s="13">
        <v>1577</v>
      </c>
      <c r="Q2020" s="13">
        <v>32</v>
      </c>
    </row>
    <row r="2021" spans="1:17" x14ac:dyDescent="0.35">
      <c r="A2021" s="11" t="s">
        <v>3840</v>
      </c>
      <c r="B2021" s="13">
        <v>1</v>
      </c>
      <c r="C2021" s="13">
        <v>5000</v>
      </c>
      <c r="D2021" s="13">
        <v>1065</v>
      </c>
      <c r="E2021" s="13">
        <v>19</v>
      </c>
      <c r="F2021" s="13"/>
      <c r="G2021" s="13"/>
      <c r="H2021" s="13"/>
      <c r="I2021" s="13"/>
      <c r="J2021" s="13"/>
      <c r="K2021" s="13"/>
      <c r="L2021" s="13"/>
      <c r="M2021" s="13"/>
      <c r="N2021" s="13">
        <v>1</v>
      </c>
      <c r="O2021" s="13">
        <v>5000</v>
      </c>
      <c r="P2021" s="13">
        <v>1065</v>
      </c>
      <c r="Q2021" s="13">
        <v>19</v>
      </c>
    </row>
    <row r="2022" spans="1:17" x14ac:dyDescent="0.35">
      <c r="A2022" s="12">
        <v>56.05</v>
      </c>
      <c r="B2022" s="13">
        <v>1</v>
      </c>
      <c r="C2022" s="13">
        <v>5000</v>
      </c>
      <c r="D2022" s="13">
        <v>1065</v>
      </c>
      <c r="E2022" s="13">
        <v>19</v>
      </c>
      <c r="F2022" s="13"/>
      <c r="G2022" s="13"/>
      <c r="H2022" s="13"/>
      <c r="I2022" s="13"/>
      <c r="J2022" s="13"/>
      <c r="K2022" s="13"/>
      <c r="L2022" s="13"/>
      <c r="M2022" s="13"/>
      <c r="N2022" s="13">
        <v>1</v>
      </c>
      <c r="O2022" s="13">
        <v>5000</v>
      </c>
      <c r="P2022" s="13">
        <v>1065</v>
      </c>
      <c r="Q2022" s="13">
        <v>19</v>
      </c>
    </row>
    <row r="2023" spans="1:17" x14ac:dyDescent="0.35">
      <c r="A2023" s="11" t="s">
        <v>3466</v>
      </c>
      <c r="B2023" s="13"/>
      <c r="C2023" s="13"/>
      <c r="D2023" s="13"/>
      <c r="E2023" s="13"/>
      <c r="F2023" s="13"/>
      <c r="G2023" s="13"/>
      <c r="H2023" s="13"/>
      <c r="I2023" s="13"/>
      <c r="J2023" s="13">
        <v>1</v>
      </c>
      <c r="K2023" s="13">
        <v>3000</v>
      </c>
      <c r="L2023" s="13">
        <v>3030</v>
      </c>
      <c r="M2023" s="13">
        <v>47</v>
      </c>
      <c r="N2023" s="13">
        <v>1</v>
      </c>
      <c r="O2023" s="13">
        <v>3000</v>
      </c>
      <c r="P2023" s="13">
        <v>3030</v>
      </c>
      <c r="Q2023" s="13">
        <v>47</v>
      </c>
    </row>
    <row r="2024" spans="1:17" x14ac:dyDescent="0.35">
      <c r="A2024" s="12">
        <v>64.47</v>
      </c>
      <c r="B2024" s="13"/>
      <c r="C2024" s="13"/>
      <c r="D2024" s="13"/>
      <c r="E2024" s="13"/>
      <c r="F2024" s="13"/>
      <c r="G2024" s="13"/>
      <c r="H2024" s="13"/>
      <c r="I2024" s="13"/>
      <c r="J2024" s="13">
        <v>1</v>
      </c>
      <c r="K2024" s="13">
        <v>3000</v>
      </c>
      <c r="L2024" s="13">
        <v>3030</v>
      </c>
      <c r="M2024" s="13">
        <v>47</v>
      </c>
      <c r="N2024" s="13">
        <v>1</v>
      </c>
      <c r="O2024" s="13">
        <v>3000</v>
      </c>
      <c r="P2024" s="13">
        <v>3030</v>
      </c>
      <c r="Q2024" s="13">
        <v>47</v>
      </c>
    </row>
    <row r="2025" spans="1:17" x14ac:dyDescent="0.35">
      <c r="A2025" s="11" t="s">
        <v>3166</v>
      </c>
      <c r="B2025" s="13"/>
      <c r="C2025" s="13"/>
      <c r="D2025" s="13"/>
      <c r="E2025" s="13"/>
      <c r="F2025" s="13"/>
      <c r="G2025" s="13"/>
      <c r="H2025" s="13"/>
      <c r="I2025" s="13"/>
      <c r="J2025" s="13">
        <v>1</v>
      </c>
      <c r="K2025" s="13">
        <v>35000</v>
      </c>
      <c r="L2025" s="13">
        <v>56079.83</v>
      </c>
      <c r="M2025" s="13">
        <v>930</v>
      </c>
      <c r="N2025" s="13">
        <v>1</v>
      </c>
      <c r="O2025" s="13">
        <v>35000</v>
      </c>
      <c r="P2025" s="13">
        <v>56079.83</v>
      </c>
      <c r="Q2025" s="13">
        <v>930</v>
      </c>
    </row>
    <row r="2026" spans="1:17" x14ac:dyDescent="0.35">
      <c r="A2026" s="12">
        <v>60.3</v>
      </c>
      <c r="B2026" s="13"/>
      <c r="C2026" s="13"/>
      <c r="D2026" s="13"/>
      <c r="E2026" s="13"/>
      <c r="F2026" s="13"/>
      <c r="G2026" s="13"/>
      <c r="H2026" s="13"/>
      <c r="I2026" s="13"/>
      <c r="J2026" s="13">
        <v>1</v>
      </c>
      <c r="K2026" s="13">
        <v>35000</v>
      </c>
      <c r="L2026" s="13">
        <v>56079.83</v>
      </c>
      <c r="M2026" s="13">
        <v>930</v>
      </c>
      <c r="N2026" s="13">
        <v>1</v>
      </c>
      <c r="O2026" s="13">
        <v>35000</v>
      </c>
      <c r="P2026" s="13">
        <v>56079.83</v>
      </c>
      <c r="Q2026" s="13">
        <v>930</v>
      </c>
    </row>
    <row r="2027" spans="1:17" x14ac:dyDescent="0.35">
      <c r="A2027" s="11" t="s">
        <v>3736</v>
      </c>
      <c r="B2027" s="13">
        <v>1</v>
      </c>
      <c r="C2027" s="13">
        <v>4000</v>
      </c>
      <c r="D2027" s="13">
        <v>805</v>
      </c>
      <c r="E2027" s="13">
        <v>8</v>
      </c>
      <c r="F2027" s="13"/>
      <c r="G2027" s="13"/>
      <c r="H2027" s="13"/>
      <c r="I2027" s="13"/>
      <c r="J2027" s="13"/>
      <c r="K2027" s="13"/>
      <c r="L2027" s="13"/>
      <c r="M2027" s="13"/>
      <c r="N2027" s="13">
        <v>1</v>
      </c>
      <c r="O2027" s="13">
        <v>4000</v>
      </c>
      <c r="P2027" s="13">
        <v>805</v>
      </c>
      <c r="Q2027" s="13">
        <v>8</v>
      </c>
    </row>
    <row r="2028" spans="1:17" x14ac:dyDescent="0.35">
      <c r="A2028" s="12">
        <v>100.63</v>
      </c>
      <c r="B2028" s="13">
        <v>1</v>
      </c>
      <c r="C2028" s="13">
        <v>4000</v>
      </c>
      <c r="D2028" s="13">
        <v>805</v>
      </c>
      <c r="E2028" s="13">
        <v>8</v>
      </c>
      <c r="F2028" s="13"/>
      <c r="G2028" s="13"/>
      <c r="H2028" s="13"/>
      <c r="I2028" s="13"/>
      <c r="J2028" s="13"/>
      <c r="K2028" s="13"/>
      <c r="L2028" s="13"/>
      <c r="M2028" s="13"/>
      <c r="N2028" s="13">
        <v>1</v>
      </c>
      <c r="O2028" s="13">
        <v>4000</v>
      </c>
      <c r="P2028" s="13">
        <v>805</v>
      </c>
      <c r="Q2028" s="13">
        <v>8</v>
      </c>
    </row>
    <row r="2029" spans="1:17" x14ac:dyDescent="0.35">
      <c r="A2029" s="11" t="s">
        <v>3892</v>
      </c>
      <c r="B2029" s="13">
        <v>1</v>
      </c>
      <c r="C2029" s="13">
        <v>1000</v>
      </c>
      <c r="D2029" s="13">
        <v>50</v>
      </c>
      <c r="E2029" s="13">
        <v>1</v>
      </c>
      <c r="F2029" s="13"/>
      <c r="G2029" s="13"/>
      <c r="H2029" s="13"/>
      <c r="I2029" s="13"/>
      <c r="J2029" s="13"/>
      <c r="K2029" s="13"/>
      <c r="L2029" s="13"/>
      <c r="M2029" s="13"/>
      <c r="N2029" s="13">
        <v>1</v>
      </c>
      <c r="O2029" s="13">
        <v>1000</v>
      </c>
      <c r="P2029" s="13">
        <v>50</v>
      </c>
      <c r="Q2029" s="13">
        <v>1</v>
      </c>
    </row>
    <row r="2030" spans="1:17" x14ac:dyDescent="0.35">
      <c r="A2030" s="12">
        <v>50</v>
      </c>
      <c r="B2030" s="13">
        <v>1</v>
      </c>
      <c r="C2030" s="13">
        <v>1000</v>
      </c>
      <c r="D2030" s="13">
        <v>50</v>
      </c>
      <c r="E2030" s="13">
        <v>1</v>
      </c>
      <c r="F2030" s="13"/>
      <c r="G2030" s="13"/>
      <c r="H2030" s="13"/>
      <c r="I2030" s="13"/>
      <c r="J2030" s="13"/>
      <c r="K2030" s="13"/>
      <c r="L2030" s="13"/>
      <c r="M2030" s="13"/>
      <c r="N2030" s="13">
        <v>1</v>
      </c>
      <c r="O2030" s="13">
        <v>1000</v>
      </c>
      <c r="P2030" s="13">
        <v>50</v>
      </c>
      <c r="Q2030" s="13">
        <v>1</v>
      </c>
    </row>
    <row r="2031" spans="1:17" x14ac:dyDescent="0.35">
      <c r="A2031" s="11" t="s">
        <v>527</v>
      </c>
      <c r="B2031" s="13"/>
      <c r="C2031" s="13"/>
      <c r="D2031" s="13"/>
      <c r="E2031" s="13"/>
      <c r="F2031" s="13"/>
      <c r="G2031" s="13"/>
      <c r="H2031" s="13"/>
      <c r="I2031" s="13"/>
      <c r="J2031" s="13">
        <v>1</v>
      </c>
      <c r="K2031" s="13">
        <v>1500</v>
      </c>
      <c r="L2031" s="13">
        <v>1710</v>
      </c>
      <c r="M2031" s="13">
        <v>23</v>
      </c>
      <c r="N2031" s="13">
        <v>1</v>
      </c>
      <c r="O2031" s="13">
        <v>1500</v>
      </c>
      <c r="P2031" s="13">
        <v>1710</v>
      </c>
      <c r="Q2031" s="13">
        <v>23</v>
      </c>
    </row>
    <row r="2032" spans="1:17" x14ac:dyDescent="0.35">
      <c r="A2032" s="12">
        <v>74.349999999999994</v>
      </c>
      <c r="B2032" s="13"/>
      <c r="C2032" s="13"/>
      <c r="D2032" s="13"/>
      <c r="E2032" s="13"/>
      <c r="F2032" s="13"/>
      <c r="G2032" s="13"/>
      <c r="H2032" s="13"/>
      <c r="I2032" s="13"/>
      <c r="J2032" s="13">
        <v>1</v>
      </c>
      <c r="K2032" s="13">
        <v>1500</v>
      </c>
      <c r="L2032" s="13">
        <v>1710</v>
      </c>
      <c r="M2032" s="13">
        <v>23</v>
      </c>
      <c r="N2032" s="13">
        <v>1</v>
      </c>
      <c r="O2032" s="13">
        <v>1500</v>
      </c>
      <c r="P2032" s="13">
        <v>1710</v>
      </c>
      <c r="Q2032" s="13">
        <v>23</v>
      </c>
    </row>
    <row r="2033" spans="1:17" x14ac:dyDescent="0.35">
      <c r="A2033" s="11" t="s">
        <v>3360</v>
      </c>
      <c r="B2033" s="13"/>
      <c r="C2033" s="13"/>
      <c r="D2033" s="13"/>
      <c r="E2033" s="13"/>
      <c r="F2033" s="13"/>
      <c r="G2033" s="13"/>
      <c r="H2033" s="13"/>
      <c r="I2033" s="13"/>
      <c r="J2033" s="13">
        <v>1</v>
      </c>
      <c r="K2033" s="13">
        <v>5000</v>
      </c>
      <c r="L2033" s="13">
        <v>5673</v>
      </c>
      <c r="M2033" s="13">
        <v>68</v>
      </c>
      <c r="N2033" s="13">
        <v>1</v>
      </c>
      <c r="O2033" s="13">
        <v>5000</v>
      </c>
      <c r="P2033" s="13">
        <v>5673</v>
      </c>
      <c r="Q2033" s="13">
        <v>68</v>
      </c>
    </row>
    <row r="2034" spans="1:17" x14ac:dyDescent="0.35">
      <c r="A2034" s="12">
        <v>83.43</v>
      </c>
      <c r="B2034" s="13"/>
      <c r="C2034" s="13"/>
      <c r="D2034" s="13"/>
      <c r="E2034" s="13"/>
      <c r="F2034" s="13"/>
      <c r="G2034" s="13"/>
      <c r="H2034" s="13"/>
      <c r="I2034" s="13"/>
      <c r="J2034" s="13">
        <v>1</v>
      </c>
      <c r="K2034" s="13">
        <v>5000</v>
      </c>
      <c r="L2034" s="13">
        <v>5673</v>
      </c>
      <c r="M2034" s="13">
        <v>68</v>
      </c>
      <c r="N2034" s="13">
        <v>1</v>
      </c>
      <c r="O2034" s="13">
        <v>5000</v>
      </c>
      <c r="P2034" s="13">
        <v>5673</v>
      </c>
      <c r="Q2034" s="13">
        <v>68</v>
      </c>
    </row>
    <row r="2035" spans="1:17" x14ac:dyDescent="0.35">
      <c r="A2035" s="11" t="s">
        <v>3623</v>
      </c>
      <c r="B2035" s="13"/>
      <c r="C2035" s="13"/>
      <c r="D2035" s="13"/>
      <c r="E2035" s="13"/>
      <c r="F2035" s="13"/>
      <c r="G2035" s="13"/>
      <c r="H2035" s="13"/>
      <c r="I2035" s="13"/>
      <c r="J2035" s="13">
        <v>1</v>
      </c>
      <c r="K2035" s="13">
        <v>3000</v>
      </c>
      <c r="L2035" s="13">
        <v>3080</v>
      </c>
      <c r="M2035" s="13">
        <v>78</v>
      </c>
      <c r="N2035" s="13">
        <v>1</v>
      </c>
      <c r="O2035" s="13">
        <v>3000</v>
      </c>
      <c r="P2035" s="13">
        <v>3080</v>
      </c>
      <c r="Q2035" s="13">
        <v>78</v>
      </c>
    </row>
    <row r="2036" spans="1:17" x14ac:dyDescent="0.35">
      <c r="A2036" s="12">
        <v>39.49</v>
      </c>
      <c r="B2036" s="13"/>
      <c r="C2036" s="13"/>
      <c r="D2036" s="13"/>
      <c r="E2036" s="13"/>
      <c r="F2036" s="13"/>
      <c r="G2036" s="13"/>
      <c r="H2036" s="13"/>
      <c r="I2036" s="13"/>
      <c r="J2036" s="13">
        <v>1</v>
      </c>
      <c r="K2036" s="13">
        <v>3000</v>
      </c>
      <c r="L2036" s="13">
        <v>3080</v>
      </c>
      <c r="M2036" s="13">
        <v>78</v>
      </c>
      <c r="N2036" s="13">
        <v>1</v>
      </c>
      <c r="O2036" s="13">
        <v>3000</v>
      </c>
      <c r="P2036" s="13">
        <v>3080</v>
      </c>
      <c r="Q2036" s="13">
        <v>78</v>
      </c>
    </row>
    <row r="2037" spans="1:17" x14ac:dyDescent="0.35">
      <c r="A2037" s="11" t="s">
        <v>3428</v>
      </c>
      <c r="B2037" s="13"/>
      <c r="C2037" s="13"/>
      <c r="D2037" s="13"/>
      <c r="E2037" s="13"/>
      <c r="F2037" s="13"/>
      <c r="G2037" s="13"/>
      <c r="H2037" s="13"/>
      <c r="I2037" s="13"/>
      <c r="J2037" s="13">
        <v>1</v>
      </c>
      <c r="K2037" s="13">
        <v>150</v>
      </c>
      <c r="L2037" s="13">
        <v>195</v>
      </c>
      <c r="M2037" s="13">
        <v>12</v>
      </c>
      <c r="N2037" s="13">
        <v>1</v>
      </c>
      <c r="O2037" s="13">
        <v>150</v>
      </c>
      <c r="P2037" s="13">
        <v>195</v>
      </c>
      <c r="Q2037" s="13">
        <v>12</v>
      </c>
    </row>
    <row r="2038" spans="1:17" x14ac:dyDescent="0.35">
      <c r="A2038" s="12">
        <v>16.25</v>
      </c>
      <c r="B2038" s="13"/>
      <c r="C2038" s="13"/>
      <c r="D2038" s="13"/>
      <c r="E2038" s="13"/>
      <c r="F2038" s="13"/>
      <c r="G2038" s="13"/>
      <c r="H2038" s="13"/>
      <c r="I2038" s="13"/>
      <c r="J2038" s="13">
        <v>1</v>
      </c>
      <c r="K2038" s="13">
        <v>150</v>
      </c>
      <c r="L2038" s="13">
        <v>195</v>
      </c>
      <c r="M2038" s="13">
        <v>12</v>
      </c>
      <c r="N2038" s="13">
        <v>1</v>
      </c>
      <c r="O2038" s="13">
        <v>150</v>
      </c>
      <c r="P2038" s="13">
        <v>195</v>
      </c>
      <c r="Q2038" s="13">
        <v>12</v>
      </c>
    </row>
    <row r="2039" spans="1:17" x14ac:dyDescent="0.35">
      <c r="A2039" s="11" t="s">
        <v>3303</v>
      </c>
      <c r="B2039" s="13"/>
      <c r="C2039" s="13"/>
      <c r="D2039" s="13"/>
      <c r="E2039" s="13"/>
      <c r="F2039" s="13"/>
      <c r="G2039" s="13"/>
      <c r="H2039" s="13"/>
      <c r="I2039" s="13"/>
      <c r="J2039" s="13">
        <v>1</v>
      </c>
      <c r="K2039" s="13">
        <v>1800</v>
      </c>
      <c r="L2039" s="13">
        <v>2086</v>
      </c>
      <c r="M2039" s="13">
        <v>35</v>
      </c>
      <c r="N2039" s="13">
        <v>1</v>
      </c>
      <c r="O2039" s="13">
        <v>1800</v>
      </c>
      <c r="P2039" s="13">
        <v>2086</v>
      </c>
      <c r="Q2039" s="13">
        <v>35</v>
      </c>
    </row>
    <row r="2040" spans="1:17" x14ac:dyDescent="0.35">
      <c r="A2040" s="12">
        <v>59.6</v>
      </c>
      <c r="B2040" s="13"/>
      <c r="C2040" s="13"/>
      <c r="D2040" s="13"/>
      <c r="E2040" s="13"/>
      <c r="F2040" s="13"/>
      <c r="G2040" s="13"/>
      <c r="H2040" s="13"/>
      <c r="I2040" s="13"/>
      <c r="J2040" s="13">
        <v>1</v>
      </c>
      <c r="K2040" s="13">
        <v>1800</v>
      </c>
      <c r="L2040" s="13">
        <v>2086</v>
      </c>
      <c r="M2040" s="13">
        <v>35</v>
      </c>
      <c r="N2040" s="13">
        <v>1</v>
      </c>
      <c r="O2040" s="13">
        <v>1800</v>
      </c>
      <c r="P2040" s="13">
        <v>2086</v>
      </c>
      <c r="Q2040" s="13">
        <v>35</v>
      </c>
    </row>
    <row r="2041" spans="1:17" x14ac:dyDescent="0.35">
      <c r="A2041" s="11" t="s">
        <v>3349</v>
      </c>
      <c r="B2041" s="13"/>
      <c r="C2041" s="13"/>
      <c r="D2041" s="13"/>
      <c r="E2041" s="13"/>
      <c r="F2041" s="13"/>
      <c r="G2041" s="13"/>
      <c r="H2041" s="13"/>
      <c r="I2041" s="13"/>
      <c r="J2041" s="13">
        <v>1</v>
      </c>
      <c r="K2041" s="13">
        <v>3500</v>
      </c>
      <c r="L2041" s="13">
        <v>3655</v>
      </c>
      <c r="M2041" s="13">
        <v>51</v>
      </c>
      <c r="N2041" s="13">
        <v>1</v>
      </c>
      <c r="O2041" s="13">
        <v>3500</v>
      </c>
      <c r="P2041" s="13">
        <v>3655</v>
      </c>
      <c r="Q2041" s="13">
        <v>51</v>
      </c>
    </row>
    <row r="2042" spans="1:17" x14ac:dyDescent="0.35">
      <c r="A2042" s="12">
        <v>71.67</v>
      </c>
      <c r="B2042" s="13"/>
      <c r="C2042" s="13"/>
      <c r="D2042" s="13"/>
      <c r="E2042" s="13"/>
      <c r="F2042" s="13"/>
      <c r="G2042" s="13"/>
      <c r="H2042" s="13"/>
      <c r="I2042" s="13"/>
      <c r="J2042" s="13">
        <v>1</v>
      </c>
      <c r="K2042" s="13">
        <v>3500</v>
      </c>
      <c r="L2042" s="13">
        <v>3655</v>
      </c>
      <c r="M2042" s="13">
        <v>51</v>
      </c>
      <c r="N2042" s="13">
        <v>1</v>
      </c>
      <c r="O2042" s="13">
        <v>3500</v>
      </c>
      <c r="P2042" s="13">
        <v>3655</v>
      </c>
      <c r="Q2042" s="13">
        <v>51</v>
      </c>
    </row>
    <row r="2043" spans="1:17" x14ac:dyDescent="0.35">
      <c r="A2043" s="11" t="s">
        <v>3405</v>
      </c>
      <c r="B2043" s="13"/>
      <c r="C2043" s="13"/>
      <c r="D2043" s="13"/>
      <c r="E2043" s="13"/>
      <c r="F2043" s="13"/>
      <c r="G2043" s="13"/>
      <c r="H2043" s="13"/>
      <c r="I2043" s="13"/>
      <c r="J2043" s="13">
        <v>1</v>
      </c>
      <c r="K2043" s="13">
        <v>10000</v>
      </c>
      <c r="L2043" s="13">
        <v>10031</v>
      </c>
      <c r="M2043" s="13">
        <v>91</v>
      </c>
      <c r="N2043" s="13">
        <v>1</v>
      </c>
      <c r="O2043" s="13">
        <v>10000</v>
      </c>
      <c r="P2043" s="13">
        <v>10031</v>
      </c>
      <c r="Q2043" s="13">
        <v>91</v>
      </c>
    </row>
    <row r="2044" spans="1:17" x14ac:dyDescent="0.35">
      <c r="A2044" s="12">
        <v>110.23</v>
      </c>
      <c r="B2044" s="13"/>
      <c r="C2044" s="13"/>
      <c r="D2044" s="13"/>
      <c r="E2044" s="13"/>
      <c r="F2044" s="13"/>
      <c r="G2044" s="13"/>
      <c r="H2044" s="13"/>
      <c r="I2044" s="13"/>
      <c r="J2044" s="13">
        <v>1</v>
      </c>
      <c r="K2044" s="13">
        <v>10000</v>
      </c>
      <c r="L2044" s="13">
        <v>10031</v>
      </c>
      <c r="M2044" s="13">
        <v>91</v>
      </c>
      <c r="N2044" s="13">
        <v>1</v>
      </c>
      <c r="O2044" s="13">
        <v>10000</v>
      </c>
      <c r="P2044" s="13">
        <v>10031</v>
      </c>
      <c r="Q2044" s="13">
        <v>91</v>
      </c>
    </row>
    <row r="2045" spans="1:17" x14ac:dyDescent="0.35">
      <c r="A2045" s="11" t="s">
        <v>3575</v>
      </c>
      <c r="B2045" s="13"/>
      <c r="C2045" s="13"/>
      <c r="D2045" s="13"/>
      <c r="E2045" s="13"/>
      <c r="F2045" s="13"/>
      <c r="G2045" s="13"/>
      <c r="H2045" s="13"/>
      <c r="I2045" s="13"/>
      <c r="J2045" s="13">
        <v>1</v>
      </c>
      <c r="K2045" s="13">
        <v>100</v>
      </c>
      <c r="L2045" s="13">
        <v>100</v>
      </c>
      <c r="M2045" s="13">
        <v>5</v>
      </c>
      <c r="N2045" s="13">
        <v>1</v>
      </c>
      <c r="O2045" s="13">
        <v>100</v>
      </c>
      <c r="P2045" s="13">
        <v>100</v>
      </c>
      <c r="Q2045" s="13">
        <v>5</v>
      </c>
    </row>
    <row r="2046" spans="1:17" x14ac:dyDescent="0.35">
      <c r="A2046" s="12">
        <v>20</v>
      </c>
      <c r="B2046" s="13"/>
      <c r="C2046" s="13"/>
      <c r="D2046" s="13"/>
      <c r="E2046" s="13"/>
      <c r="F2046" s="13"/>
      <c r="G2046" s="13"/>
      <c r="H2046" s="13"/>
      <c r="I2046" s="13"/>
      <c r="J2046" s="13">
        <v>1</v>
      </c>
      <c r="K2046" s="13">
        <v>100</v>
      </c>
      <c r="L2046" s="13">
        <v>100</v>
      </c>
      <c r="M2046" s="13">
        <v>5</v>
      </c>
      <c r="N2046" s="13">
        <v>1</v>
      </c>
      <c r="O2046" s="13">
        <v>100</v>
      </c>
      <c r="P2046" s="13">
        <v>100</v>
      </c>
      <c r="Q2046" s="13">
        <v>5</v>
      </c>
    </row>
    <row r="2047" spans="1:17" x14ac:dyDescent="0.35">
      <c r="A2047" s="11" t="s">
        <v>3617</v>
      </c>
      <c r="B2047" s="13"/>
      <c r="C2047" s="13"/>
      <c r="D2047" s="13"/>
      <c r="E2047" s="13"/>
      <c r="F2047" s="13"/>
      <c r="G2047" s="13"/>
      <c r="H2047" s="13"/>
      <c r="I2047" s="13"/>
      <c r="J2047" s="13">
        <v>1</v>
      </c>
      <c r="K2047" s="13">
        <v>1000</v>
      </c>
      <c r="L2047" s="13">
        <v>1130</v>
      </c>
      <c r="M2047" s="13">
        <v>17</v>
      </c>
      <c r="N2047" s="13">
        <v>1</v>
      </c>
      <c r="O2047" s="13">
        <v>1000</v>
      </c>
      <c r="P2047" s="13">
        <v>1130</v>
      </c>
      <c r="Q2047" s="13">
        <v>17</v>
      </c>
    </row>
    <row r="2048" spans="1:17" x14ac:dyDescent="0.35">
      <c r="A2048" s="12">
        <v>66.47</v>
      </c>
      <c r="B2048" s="13"/>
      <c r="C2048" s="13"/>
      <c r="D2048" s="13"/>
      <c r="E2048" s="13"/>
      <c r="F2048" s="13"/>
      <c r="G2048" s="13"/>
      <c r="H2048" s="13"/>
      <c r="I2048" s="13"/>
      <c r="J2048" s="13">
        <v>1</v>
      </c>
      <c r="K2048" s="13">
        <v>1000</v>
      </c>
      <c r="L2048" s="13">
        <v>1130</v>
      </c>
      <c r="M2048" s="13">
        <v>17</v>
      </c>
      <c r="N2048" s="13">
        <v>1</v>
      </c>
      <c r="O2048" s="13">
        <v>1000</v>
      </c>
      <c r="P2048" s="13">
        <v>1130</v>
      </c>
      <c r="Q2048" s="13">
        <v>17</v>
      </c>
    </row>
    <row r="2049" spans="1:17" x14ac:dyDescent="0.35">
      <c r="A2049" s="11" t="s">
        <v>3396</v>
      </c>
      <c r="B2049" s="13"/>
      <c r="C2049" s="13"/>
      <c r="D2049" s="13"/>
      <c r="E2049" s="13"/>
      <c r="F2049" s="13"/>
      <c r="G2049" s="13"/>
      <c r="H2049" s="13"/>
      <c r="I2049" s="13"/>
      <c r="J2049" s="13">
        <v>1</v>
      </c>
      <c r="K2049" s="13">
        <v>250</v>
      </c>
      <c r="L2049" s="13">
        <v>280</v>
      </c>
      <c r="M2049" s="13">
        <v>24</v>
      </c>
      <c r="N2049" s="13">
        <v>1</v>
      </c>
      <c r="O2049" s="13">
        <v>250</v>
      </c>
      <c r="P2049" s="13">
        <v>280</v>
      </c>
      <c r="Q2049" s="13">
        <v>24</v>
      </c>
    </row>
    <row r="2050" spans="1:17" x14ac:dyDescent="0.35">
      <c r="A2050" s="12">
        <v>11.67</v>
      </c>
      <c r="B2050" s="13"/>
      <c r="C2050" s="13"/>
      <c r="D2050" s="13"/>
      <c r="E2050" s="13"/>
      <c r="F2050" s="13"/>
      <c r="G2050" s="13"/>
      <c r="H2050" s="13"/>
      <c r="I2050" s="13"/>
      <c r="J2050" s="13">
        <v>1</v>
      </c>
      <c r="K2050" s="13">
        <v>250</v>
      </c>
      <c r="L2050" s="13">
        <v>280</v>
      </c>
      <c r="M2050" s="13">
        <v>24</v>
      </c>
      <c r="N2050" s="13">
        <v>1</v>
      </c>
      <c r="O2050" s="13">
        <v>250</v>
      </c>
      <c r="P2050" s="13">
        <v>280</v>
      </c>
      <c r="Q2050" s="13">
        <v>24</v>
      </c>
    </row>
    <row r="2051" spans="1:17" x14ac:dyDescent="0.35">
      <c r="A2051" s="11" t="s">
        <v>3217</v>
      </c>
      <c r="B2051" s="13"/>
      <c r="C2051" s="13"/>
      <c r="D2051" s="13"/>
      <c r="E2051" s="13"/>
      <c r="F2051" s="13"/>
      <c r="G2051" s="13"/>
      <c r="H2051" s="13"/>
      <c r="I2051" s="13"/>
      <c r="J2051" s="13">
        <v>1</v>
      </c>
      <c r="K2051" s="13">
        <v>4500</v>
      </c>
      <c r="L2051" s="13">
        <v>5221</v>
      </c>
      <c r="M2051" s="13">
        <v>104</v>
      </c>
      <c r="N2051" s="13">
        <v>1</v>
      </c>
      <c r="O2051" s="13">
        <v>4500</v>
      </c>
      <c r="P2051" s="13">
        <v>5221</v>
      </c>
      <c r="Q2051" s="13">
        <v>104</v>
      </c>
    </row>
    <row r="2052" spans="1:17" x14ac:dyDescent="0.35">
      <c r="A2052" s="12">
        <v>50.2</v>
      </c>
      <c r="B2052" s="13"/>
      <c r="C2052" s="13"/>
      <c r="D2052" s="13"/>
      <c r="E2052" s="13"/>
      <c r="F2052" s="13"/>
      <c r="G2052" s="13"/>
      <c r="H2052" s="13"/>
      <c r="I2052" s="13"/>
      <c r="J2052" s="13">
        <v>1</v>
      </c>
      <c r="K2052" s="13">
        <v>4500</v>
      </c>
      <c r="L2052" s="13">
        <v>5221</v>
      </c>
      <c r="M2052" s="13">
        <v>104</v>
      </c>
      <c r="N2052" s="13">
        <v>1</v>
      </c>
      <c r="O2052" s="13">
        <v>4500</v>
      </c>
      <c r="P2052" s="13">
        <v>5221</v>
      </c>
      <c r="Q2052" s="13">
        <v>104</v>
      </c>
    </row>
    <row r="2053" spans="1:17" x14ac:dyDescent="0.35">
      <c r="A2053" s="11" t="s">
        <v>533</v>
      </c>
      <c r="B2053" s="13"/>
      <c r="C2053" s="13"/>
      <c r="D2053" s="13"/>
      <c r="E2053" s="13"/>
      <c r="F2053" s="13"/>
      <c r="G2053" s="13"/>
      <c r="H2053" s="13"/>
      <c r="I2053" s="13"/>
      <c r="J2053" s="13">
        <v>1</v>
      </c>
      <c r="K2053" s="13">
        <v>10000</v>
      </c>
      <c r="L2053" s="13">
        <v>12325</v>
      </c>
      <c r="M2053" s="13">
        <v>173</v>
      </c>
      <c r="N2053" s="13">
        <v>1</v>
      </c>
      <c r="O2053" s="13">
        <v>10000</v>
      </c>
      <c r="P2053" s="13">
        <v>12325</v>
      </c>
      <c r="Q2053" s="13">
        <v>173</v>
      </c>
    </row>
    <row r="2054" spans="1:17" x14ac:dyDescent="0.35">
      <c r="A2054" s="12">
        <v>71.239999999999995</v>
      </c>
      <c r="B2054" s="13"/>
      <c r="C2054" s="13"/>
      <c r="D2054" s="13"/>
      <c r="E2054" s="13"/>
      <c r="F2054" s="13"/>
      <c r="G2054" s="13"/>
      <c r="H2054" s="13"/>
      <c r="I2054" s="13"/>
      <c r="J2054" s="13">
        <v>1</v>
      </c>
      <c r="K2054" s="13">
        <v>10000</v>
      </c>
      <c r="L2054" s="13">
        <v>12325</v>
      </c>
      <c r="M2054" s="13">
        <v>173</v>
      </c>
      <c r="N2054" s="13">
        <v>1</v>
      </c>
      <c r="O2054" s="13">
        <v>10000</v>
      </c>
      <c r="P2054" s="13">
        <v>12325</v>
      </c>
      <c r="Q2054" s="13">
        <v>173</v>
      </c>
    </row>
    <row r="2055" spans="1:17" x14ac:dyDescent="0.35">
      <c r="A2055" s="11" t="s">
        <v>4080</v>
      </c>
      <c r="B2055" s="13">
        <v>1</v>
      </c>
      <c r="C2055" s="13">
        <v>3000</v>
      </c>
      <c r="D2055" s="13">
        <v>10</v>
      </c>
      <c r="E2055" s="13">
        <v>1</v>
      </c>
      <c r="F2055" s="13"/>
      <c r="G2055" s="13"/>
      <c r="H2055" s="13"/>
      <c r="I2055" s="13"/>
      <c r="J2055" s="13"/>
      <c r="K2055" s="13"/>
      <c r="L2055" s="13"/>
      <c r="M2055" s="13"/>
      <c r="N2055" s="13">
        <v>1</v>
      </c>
      <c r="O2055" s="13">
        <v>3000</v>
      </c>
      <c r="P2055" s="13">
        <v>10</v>
      </c>
      <c r="Q2055" s="13">
        <v>1</v>
      </c>
    </row>
    <row r="2056" spans="1:17" x14ac:dyDescent="0.35">
      <c r="A2056" s="12">
        <v>10</v>
      </c>
      <c r="B2056" s="13">
        <v>1</v>
      </c>
      <c r="C2056" s="13">
        <v>3000</v>
      </c>
      <c r="D2056" s="13">
        <v>10</v>
      </c>
      <c r="E2056" s="13">
        <v>1</v>
      </c>
      <c r="F2056" s="13"/>
      <c r="G2056" s="13"/>
      <c r="H2056" s="13"/>
      <c r="I2056" s="13"/>
      <c r="J2056" s="13"/>
      <c r="K2056" s="13"/>
      <c r="L2056" s="13"/>
      <c r="M2056" s="13"/>
      <c r="N2056" s="13">
        <v>1</v>
      </c>
      <c r="O2056" s="13">
        <v>3000</v>
      </c>
      <c r="P2056" s="13">
        <v>10</v>
      </c>
      <c r="Q2056" s="13">
        <v>1</v>
      </c>
    </row>
    <row r="2057" spans="1:17" x14ac:dyDescent="0.35">
      <c r="A2057" s="11" t="s">
        <v>3848</v>
      </c>
      <c r="B2057" s="13">
        <v>1</v>
      </c>
      <c r="C2057" s="13">
        <v>2500</v>
      </c>
      <c r="D2057" s="13">
        <v>852</v>
      </c>
      <c r="E2057" s="13">
        <v>24</v>
      </c>
      <c r="F2057" s="13"/>
      <c r="G2057" s="13"/>
      <c r="H2057" s="13"/>
      <c r="I2057" s="13"/>
      <c r="J2057" s="13"/>
      <c r="K2057" s="13"/>
      <c r="L2057" s="13"/>
      <c r="M2057" s="13"/>
      <c r="N2057" s="13">
        <v>1</v>
      </c>
      <c r="O2057" s="13">
        <v>2500</v>
      </c>
      <c r="P2057" s="13">
        <v>852</v>
      </c>
      <c r="Q2057" s="13">
        <v>24</v>
      </c>
    </row>
    <row r="2058" spans="1:17" x14ac:dyDescent="0.35">
      <c r="A2058" s="12">
        <v>35.5</v>
      </c>
      <c r="B2058" s="13">
        <v>1</v>
      </c>
      <c r="C2058" s="13">
        <v>2500</v>
      </c>
      <c r="D2058" s="13">
        <v>852</v>
      </c>
      <c r="E2058" s="13">
        <v>24</v>
      </c>
      <c r="F2058" s="13"/>
      <c r="G2058" s="13"/>
      <c r="H2058" s="13"/>
      <c r="I2058" s="13"/>
      <c r="J2058" s="13"/>
      <c r="K2058" s="13"/>
      <c r="L2058" s="13"/>
      <c r="M2058" s="13"/>
      <c r="N2058" s="13">
        <v>1</v>
      </c>
      <c r="O2058" s="13">
        <v>2500</v>
      </c>
      <c r="P2058" s="13">
        <v>852</v>
      </c>
      <c r="Q2058" s="13">
        <v>24</v>
      </c>
    </row>
    <row r="2059" spans="1:17" x14ac:dyDescent="0.35">
      <c r="A2059" s="11" t="s">
        <v>3159</v>
      </c>
      <c r="B2059" s="13"/>
      <c r="C2059" s="13"/>
      <c r="D2059" s="13"/>
      <c r="E2059" s="13"/>
      <c r="F2059" s="13"/>
      <c r="G2059" s="13"/>
      <c r="H2059" s="13"/>
      <c r="I2059" s="13"/>
      <c r="J2059" s="13">
        <v>1</v>
      </c>
      <c r="K2059" s="13">
        <v>1500</v>
      </c>
      <c r="L2059" s="13">
        <v>2002.22</v>
      </c>
      <c r="M2059" s="13">
        <v>52</v>
      </c>
      <c r="N2059" s="13">
        <v>1</v>
      </c>
      <c r="O2059" s="13">
        <v>1500</v>
      </c>
      <c r="P2059" s="13">
        <v>2002.22</v>
      </c>
      <c r="Q2059" s="13">
        <v>52</v>
      </c>
    </row>
    <row r="2060" spans="1:17" x14ac:dyDescent="0.35">
      <c r="A2060" s="12">
        <v>38.5</v>
      </c>
      <c r="B2060" s="13"/>
      <c r="C2060" s="13"/>
      <c r="D2060" s="13"/>
      <c r="E2060" s="13"/>
      <c r="F2060" s="13"/>
      <c r="G2060" s="13"/>
      <c r="H2060" s="13"/>
      <c r="I2060" s="13"/>
      <c r="J2060" s="13">
        <v>1</v>
      </c>
      <c r="K2060" s="13">
        <v>1500</v>
      </c>
      <c r="L2060" s="13">
        <v>2002.22</v>
      </c>
      <c r="M2060" s="13">
        <v>52</v>
      </c>
      <c r="N2060" s="13">
        <v>1</v>
      </c>
      <c r="O2060" s="13">
        <v>1500</v>
      </c>
      <c r="P2060" s="13">
        <v>2002.22</v>
      </c>
      <c r="Q2060" s="13">
        <v>52</v>
      </c>
    </row>
    <row r="2061" spans="1:17" x14ac:dyDescent="0.35">
      <c r="A2061" s="11" t="s">
        <v>4015</v>
      </c>
      <c r="B2061" s="13">
        <v>1</v>
      </c>
      <c r="C2061" s="13">
        <v>3500</v>
      </c>
      <c r="D2061" s="13">
        <v>29</v>
      </c>
      <c r="E2061" s="13">
        <v>4</v>
      </c>
      <c r="F2061" s="13"/>
      <c r="G2061" s="13"/>
      <c r="H2061" s="13"/>
      <c r="I2061" s="13"/>
      <c r="J2061" s="13"/>
      <c r="K2061" s="13"/>
      <c r="L2061" s="13"/>
      <c r="M2061" s="13"/>
      <c r="N2061" s="13">
        <v>1</v>
      </c>
      <c r="O2061" s="13">
        <v>3500</v>
      </c>
      <c r="P2061" s="13">
        <v>29</v>
      </c>
      <c r="Q2061" s="13">
        <v>4</v>
      </c>
    </row>
    <row r="2062" spans="1:17" x14ac:dyDescent="0.35">
      <c r="A2062" s="12">
        <v>7.25</v>
      </c>
      <c r="B2062" s="13">
        <v>1</v>
      </c>
      <c r="C2062" s="13">
        <v>3500</v>
      </c>
      <c r="D2062" s="13">
        <v>29</v>
      </c>
      <c r="E2062" s="13">
        <v>4</v>
      </c>
      <c r="F2062" s="13"/>
      <c r="G2062" s="13"/>
      <c r="H2062" s="13"/>
      <c r="I2062" s="13"/>
      <c r="J2062" s="13"/>
      <c r="K2062" s="13"/>
      <c r="L2062" s="13"/>
      <c r="M2062" s="13"/>
      <c r="N2062" s="13">
        <v>1</v>
      </c>
      <c r="O2062" s="13">
        <v>3500</v>
      </c>
      <c r="P2062" s="13">
        <v>29</v>
      </c>
      <c r="Q2062" s="13">
        <v>4</v>
      </c>
    </row>
    <row r="2063" spans="1:17" x14ac:dyDescent="0.35">
      <c r="A2063" s="11" t="s">
        <v>1286</v>
      </c>
      <c r="B2063" s="13"/>
      <c r="C2063" s="13"/>
      <c r="D2063" s="13"/>
      <c r="E2063" s="13"/>
      <c r="F2063" s="13"/>
      <c r="G2063" s="13"/>
      <c r="H2063" s="13"/>
      <c r="I2063" s="13"/>
      <c r="J2063" s="13">
        <v>1</v>
      </c>
      <c r="K2063" s="13">
        <v>2000</v>
      </c>
      <c r="L2063" s="13">
        <v>2033</v>
      </c>
      <c r="M2063" s="13">
        <v>63</v>
      </c>
      <c r="N2063" s="13">
        <v>1</v>
      </c>
      <c r="O2063" s="13">
        <v>2000</v>
      </c>
      <c r="P2063" s="13">
        <v>2033</v>
      </c>
      <c r="Q2063" s="13">
        <v>63</v>
      </c>
    </row>
    <row r="2064" spans="1:17" x14ac:dyDescent="0.35">
      <c r="A2064" s="12">
        <v>32.270000000000003</v>
      </c>
      <c r="B2064" s="13"/>
      <c r="C2064" s="13"/>
      <c r="D2064" s="13"/>
      <c r="E2064" s="13"/>
      <c r="F2064" s="13"/>
      <c r="G2064" s="13"/>
      <c r="H2064" s="13"/>
      <c r="I2064" s="13"/>
      <c r="J2064" s="13">
        <v>1</v>
      </c>
      <c r="K2064" s="13">
        <v>2000</v>
      </c>
      <c r="L2064" s="13">
        <v>2033</v>
      </c>
      <c r="M2064" s="13">
        <v>63</v>
      </c>
      <c r="N2064" s="13">
        <v>1</v>
      </c>
      <c r="O2064" s="13">
        <v>2000</v>
      </c>
      <c r="P2064" s="13">
        <v>2033</v>
      </c>
      <c r="Q2064" s="13">
        <v>63</v>
      </c>
    </row>
    <row r="2065" spans="1:17" x14ac:dyDescent="0.35">
      <c r="A2065" s="11" t="s">
        <v>3160</v>
      </c>
      <c r="B2065" s="13"/>
      <c r="C2065" s="13"/>
      <c r="D2065" s="13"/>
      <c r="E2065" s="13"/>
      <c r="F2065" s="13"/>
      <c r="G2065" s="13"/>
      <c r="H2065" s="13"/>
      <c r="I2065" s="13"/>
      <c r="J2065" s="13">
        <v>1</v>
      </c>
      <c r="K2065" s="13">
        <v>4500</v>
      </c>
      <c r="L2065" s="13">
        <v>4569</v>
      </c>
      <c r="M2065" s="13">
        <v>57</v>
      </c>
      <c r="N2065" s="13">
        <v>1</v>
      </c>
      <c r="O2065" s="13">
        <v>4500</v>
      </c>
      <c r="P2065" s="13">
        <v>4569</v>
      </c>
      <c r="Q2065" s="13">
        <v>57</v>
      </c>
    </row>
    <row r="2066" spans="1:17" x14ac:dyDescent="0.35">
      <c r="A2066" s="12">
        <v>80.16</v>
      </c>
      <c r="B2066" s="13"/>
      <c r="C2066" s="13"/>
      <c r="D2066" s="13"/>
      <c r="E2066" s="13"/>
      <c r="F2066" s="13"/>
      <c r="G2066" s="13"/>
      <c r="H2066" s="13"/>
      <c r="I2066" s="13"/>
      <c r="J2066" s="13">
        <v>1</v>
      </c>
      <c r="K2066" s="13">
        <v>4500</v>
      </c>
      <c r="L2066" s="13">
        <v>4569</v>
      </c>
      <c r="M2066" s="13">
        <v>57</v>
      </c>
      <c r="N2066" s="13">
        <v>1</v>
      </c>
      <c r="O2066" s="13">
        <v>4500</v>
      </c>
      <c r="P2066" s="13">
        <v>4569</v>
      </c>
      <c r="Q2066" s="13">
        <v>57</v>
      </c>
    </row>
    <row r="2067" spans="1:17" x14ac:dyDescent="0.35">
      <c r="A2067" s="11" t="s">
        <v>3687</v>
      </c>
      <c r="B2067" s="13"/>
      <c r="C2067" s="13"/>
      <c r="D2067" s="13"/>
      <c r="E2067" s="13"/>
      <c r="F2067" s="13"/>
      <c r="G2067" s="13"/>
      <c r="H2067" s="13"/>
      <c r="I2067" s="13"/>
      <c r="J2067" s="13">
        <v>1</v>
      </c>
      <c r="K2067" s="13">
        <v>1500</v>
      </c>
      <c r="L2067" s="13">
        <v>1800</v>
      </c>
      <c r="M2067" s="13">
        <v>31</v>
      </c>
      <c r="N2067" s="13">
        <v>1</v>
      </c>
      <c r="O2067" s="13">
        <v>1500</v>
      </c>
      <c r="P2067" s="13">
        <v>1800</v>
      </c>
      <c r="Q2067" s="13">
        <v>31</v>
      </c>
    </row>
    <row r="2068" spans="1:17" x14ac:dyDescent="0.35">
      <c r="A2068" s="12">
        <v>58.06</v>
      </c>
      <c r="B2068" s="13"/>
      <c r="C2068" s="13"/>
      <c r="D2068" s="13"/>
      <c r="E2068" s="13"/>
      <c r="F2068" s="13"/>
      <c r="G2068" s="13"/>
      <c r="H2068" s="13"/>
      <c r="I2068" s="13"/>
      <c r="J2068" s="13">
        <v>1</v>
      </c>
      <c r="K2068" s="13">
        <v>1500</v>
      </c>
      <c r="L2068" s="13">
        <v>1800</v>
      </c>
      <c r="M2068" s="13">
        <v>31</v>
      </c>
      <c r="N2068" s="13">
        <v>1</v>
      </c>
      <c r="O2068" s="13">
        <v>1500</v>
      </c>
      <c r="P2068" s="13">
        <v>1800</v>
      </c>
      <c r="Q2068" s="13">
        <v>31</v>
      </c>
    </row>
    <row r="2069" spans="1:17" x14ac:dyDescent="0.35">
      <c r="A2069" s="11" t="s">
        <v>3276</v>
      </c>
      <c r="B2069" s="13"/>
      <c r="C2069" s="13"/>
      <c r="D2069" s="13"/>
      <c r="E2069" s="13"/>
      <c r="F2069" s="13"/>
      <c r="G2069" s="13"/>
      <c r="H2069" s="13"/>
      <c r="I2069" s="13"/>
      <c r="J2069" s="13">
        <v>1</v>
      </c>
      <c r="K2069" s="13">
        <v>4500</v>
      </c>
      <c r="L2069" s="13">
        <v>5258</v>
      </c>
      <c r="M2069" s="13">
        <v>100</v>
      </c>
      <c r="N2069" s="13">
        <v>1</v>
      </c>
      <c r="O2069" s="13">
        <v>4500</v>
      </c>
      <c r="P2069" s="13">
        <v>5258</v>
      </c>
      <c r="Q2069" s="13">
        <v>100</v>
      </c>
    </row>
    <row r="2070" spans="1:17" x14ac:dyDescent="0.35">
      <c r="A2070" s="12">
        <v>52.58</v>
      </c>
      <c r="B2070" s="13"/>
      <c r="C2070" s="13"/>
      <c r="D2070" s="13"/>
      <c r="E2070" s="13"/>
      <c r="F2070" s="13"/>
      <c r="G2070" s="13"/>
      <c r="H2070" s="13"/>
      <c r="I2070" s="13"/>
      <c r="J2070" s="13">
        <v>1</v>
      </c>
      <c r="K2070" s="13">
        <v>4500</v>
      </c>
      <c r="L2070" s="13">
        <v>5258</v>
      </c>
      <c r="M2070" s="13">
        <v>100</v>
      </c>
      <c r="N2070" s="13">
        <v>1</v>
      </c>
      <c r="O2070" s="13">
        <v>4500</v>
      </c>
      <c r="P2070" s="13">
        <v>5258</v>
      </c>
      <c r="Q2070" s="13">
        <v>100</v>
      </c>
    </row>
    <row r="2071" spans="1:17" x14ac:dyDescent="0.35">
      <c r="A2071" s="11" t="s">
        <v>3426</v>
      </c>
      <c r="B2071" s="13"/>
      <c r="C2071" s="13"/>
      <c r="D2071" s="13"/>
      <c r="E2071" s="13"/>
      <c r="F2071" s="13"/>
      <c r="G2071" s="13"/>
      <c r="H2071" s="13"/>
      <c r="I2071" s="13"/>
      <c r="J2071" s="13">
        <v>1</v>
      </c>
      <c r="K2071" s="13">
        <v>1500</v>
      </c>
      <c r="L2071" s="13">
        <v>1500</v>
      </c>
      <c r="M2071" s="13">
        <v>29</v>
      </c>
      <c r="N2071" s="13">
        <v>1</v>
      </c>
      <c r="O2071" s="13">
        <v>1500</v>
      </c>
      <c r="P2071" s="13">
        <v>1500</v>
      </c>
      <c r="Q2071" s="13">
        <v>29</v>
      </c>
    </row>
    <row r="2072" spans="1:17" x14ac:dyDescent="0.35">
      <c r="A2072" s="12">
        <v>51.72</v>
      </c>
      <c r="B2072" s="13"/>
      <c r="C2072" s="13"/>
      <c r="D2072" s="13"/>
      <c r="E2072" s="13"/>
      <c r="F2072" s="13"/>
      <c r="G2072" s="13"/>
      <c r="H2072" s="13"/>
      <c r="I2072" s="13"/>
      <c r="J2072" s="13">
        <v>1</v>
      </c>
      <c r="K2072" s="13">
        <v>1500</v>
      </c>
      <c r="L2072" s="13">
        <v>1500</v>
      </c>
      <c r="M2072" s="13">
        <v>29</v>
      </c>
      <c r="N2072" s="13">
        <v>1</v>
      </c>
      <c r="O2072" s="13">
        <v>1500</v>
      </c>
      <c r="P2072" s="13">
        <v>1500</v>
      </c>
      <c r="Q2072" s="13">
        <v>29</v>
      </c>
    </row>
    <row r="2073" spans="1:17" x14ac:dyDescent="0.35">
      <c r="A2073" s="11" t="s">
        <v>3648</v>
      </c>
      <c r="B2073" s="13"/>
      <c r="C2073" s="13"/>
      <c r="D2073" s="13"/>
      <c r="E2073" s="13"/>
      <c r="F2073" s="13"/>
      <c r="G2073" s="13"/>
      <c r="H2073" s="13"/>
      <c r="I2073" s="13"/>
      <c r="J2073" s="13">
        <v>1</v>
      </c>
      <c r="K2073" s="13">
        <v>500</v>
      </c>
      <c r="L2073" s="13">
        <v>500</v>
      </c>
      <c r="M2073" s="13">
        <v>17</v>
      </c>
      <c r="N2073" s="13">
        <v>1</v>
      </c>
      <c r="O2073" s="13">
        <v>500</v>
      </c>
      <c r="P2073" s="13">
        <v>500</v>
      </c>
      <c r="Q2073" s="13">
        <v>17</v>
      </c>
    </row>
    <row r="2074" spans="1:17" x14ac:dyDescent="0.35">
      <c r="A2074" s="12">
        <v>29.41</v>
      </c>
      <c r="B2074" s="13"/>
      <c r="C2074" s="13"/>
      <c r="D2074" s="13"/>
      <c r="E2074" s="13"/>
      <c r="F2074" s="13"/>
      <c r="G2074" s="13"/>
      <c r="H2074" s="13"/>
      <c r="I2074" s="13"/>
      <c r="J2074" s="13">
        <v>1</v>
      </c>
      <c r="K2074" s="13">
        <v>500</v>
      </c>
      <c r="L2074" s="13">
        <v>500</v>
      </c>
      <c r="M2074" s="13">
        <v>17</v>
      </c>
      <c r="N2074" s="13">
        <v>1</v>
      </c>
      <c r="O2074" s="13">
        <v>500</v>
      </c>
      <c r="P2074" s="13">
        <v>500</v>
      </c>
      <c r="Q2074" s="13">
        <v>17</v>
      </c>
    </row>
    <row r="2075" spans="1:17" x14ac:dyDescent="0.35">
      <c r="A2075" s="11" t="s">
        <v>4099</v>
      </c>
      <c r="B2075" s="13">
        <v>1</v>
      </c>
      <c r="C2075" s="13">
        <v>1000</v>
      </c>
      <c r="D2075" s="13">
        <v>100</v>
      </c>
      <c r="E2075" s="13">
        <v>6</v>
      </c>
      <c r="F2075" s="13"/>
      <c r="G2075" s="13"/>
      <c r="H2075" s="13"/>
      <c r="I2075" s="13"/>
      <c r="J2075" s="13"/>
      <c r="K2075" s="13"/>
      <c r="L2075" s="13"/>
      <c r="M2075" s="13"/>
      <c r="N2075" s="13">
        <v>1</v>
      </c>
      <c r="O2075" s="13">
        <v>1000</v>
      </c>
      <c r="P2075" s="13">
        <v>100</v>
      </c>
      <c r="Q2075" s="13">
        <v>6</v>
      </c>
    </row>
    <row r="2076" spans="1:17" x14ac:dyDescent="0.35">
      <c r="A2076" s="12">
        <v>16.670000000000002</v>
      </c>
      <c r="B2076" s="13">
        <v>1</v>
      </c>
      <c r="C2076" s="13">
        <v>1000</v>
      </c>
      <c r="D2076" s="13">
        <v>100</v>
      </c>
      <c r="E2076" s="13">
        <v>6</v>
      </c>
      <c r="F2076" s="13"/>
      <c r="G2076" s="13"/>
      <c r="H2076" s="13"/>
      <c r="I2076" s="13"/>
      <c r="J2076" s="13"/>
      <c r="K2076" s="13"/>
      <c r="L2076" s="13"/>
      <c r="M2076" s="13"/>
      <c r="N2076" s="13">
        <v>1</v>
      </c>
      <c r="O2076" s="13">
        <v>1000</v>
      </c>
      <c r="P2076" s="13">
        <v>100</v>
      </c>
      <c r="Q2076" s="13">
        <v>6</v>
      </c>
    </row>
    <row r="2077" spans="1:17" x14ac:dyDescent="0.35">
      <c r="A2077" s="11" t="s">
        <v>3611</v>
      </c>
      <c r="B2077" s="13"/>
      <c r="C2077" s="13"/>
      <c r="D2077" s="13"/>
      <c r="E2077" s="13"/>
      <c r="F2077" s="13"/>
      <c r="G2077" s="13"/>
      <c r="H2077" s="13"/>
      <c r="I2077" s="13"/>
      <c r="J2077" s="13">
        <v>1</v>
      </c>
      <c r="K2077" s="13">
        <v>5000</v>
      </c>
      <c r="L2077" s="13">
        <v>7220</v>
      </c>
      <c r="M2077" s="13">
        <v>57</v>
      </c>
      <c r="N2077" s="13">
        <v>1</v>
      </c>
      <c r="O2077" s="13">
        <v>5000</v>
      </c>
      <c r="P2077" s="13">
        <v>7220</v>
      </c>
      <c r="Q2077" s="13">
        <v>57</v>
      </c>
    </row>
    <row r="2078" spans="1:17" x14ac:dyDescent="0.35">
      <c r="A2078" s="12">
        <v>126.67</v>
      </c>
      <c r="B2078" s="13"/>
      <c r="C2078" s="13"/>
      <c r="D2078" s="13"/>
      <c r="E2078" s="13"/>
      <c r="F2078" s="13"/>
      <c r="G2078" s="13"/>
      <c r="H2078" s="13"/>
      <c r="I2078" s="13"/>
      <c r="J2078" s="13">
        <v>1</v>
      </c>
      <c r="K2078" s="13">
        <v>5000</v>
      </c>
      <c r="L2078" s="13">
        <v>7220</v>
      </c>
      <c r="M2078" s="13">
        <v>57</v>
      </c>
      <c r="N2078" s="13">
        <v>1</v>
      </c>
      <c r="O2078" s="13">
        <v>5000</v>
      </c>
      <c r="P2078" s="13">
        <v>7220</v>
      </c>
      <c r="Q2078" s="13">
        <v>57</v>
      </c>
    </row>
    <row r="2079" spans="1:17" x14ac:dyDescent="0.35">
      <c r="A2079" s="11" t="s">
        <v>3976</v>
      </c>
      <c r="B2079" s="13">
        <v>1</v>
      </c>
      <c r="C2079" s="13">
        <v>6000</v>
      </c>
      <c r="D2079" s="13">
        <v>110</v>
      </c>
      <c r="E2079" s="13">
        <v>6</v>
      </c>
      <c r="F2079" s="13"/>
      <c r="G2079" s="13"/>
      <c r="H2079" s="13"/>
      <c r="I2079" s="13"/>
      <c r="J2079" s="13"/>
      <c r="K2079" s="13"/>
      <c r="L2079" s="13"/>
      <c r="M2079" s="13"/>
      <c r="N2079" s="13">
        <v>1</v>
      </c>
      <c r="O2079" s="13">
        <v>6000</v>
      </c>
      <c r="P2079" s="13">
        <v>110</v>
      </c>
      <c r="Q2079" s="13">
        <v>6</v>
      </c>
    </row>
    <row r="2080" spans="1:17" x14ac:dyDescent="0.35">
      <c r="A2080" s="12">
        <v>18.329999999999998</v>
      </c>
      <c r="B2080" s="13">
        <v>1</v>
      </c>
      <c r="C2080" s="13">
        <v>6000</v>
      </c>
      <c r="D2080" s="13">
        <v>110</v>
      </c>
      <c r="E2080" s="13">
        <v>6</v>
      </c>
      <c r="F2080" s="13"/>
      <c r="G2080" s="13"/>
      <c r="H2080" s="13"/>
      <c r="I2080" s="13"/>
      <c r="J2080" s="13"/>
      <c r="K2080" s="13"/>
      <c r="L2080" s="13"/>
      <c r="M2080" s="13"/>
      <c r="N2080" s="13">
        <v>1</v>
      </c>
      <c r="O2080" s="13">
        <v>6000</v>
      </c>
      <c r="P2080" s="13">
        <v>110</v>
      </c>
      <c r="Q2080" s="13">
        <v>6</v>
      </c>
    </row>
    <row r="2081" spans="1:17" x14ac:dyDescent="0.35">
      <c r="A2081" s="11" t="s">
        <v>3856</v>
      </c>
      <c r="B2081" s="13">
        <v>1</v>
      </c>
      <c r="C2081" s="13">
        <v>2500</v>
      </c>
      <c r="D2081" s="13">
        <v>1</v>
      </c>
      <c r="E2081" s="13">
        <v>1</v>
      </c>
      <c r="F2081" s="13"/>
      <c r="G2081" s="13"/>
      <c r="H2081" s="13"/>
      <c r="I2081" s="13"/>
      <c r="J2081" s="13"/>
      <c r="K2081" s="13"/>
      <c r="L2081" s="13"/>
      <c r="M2081" s="13"/>
      <c r="N2081" s="13">
        <v>1</v>
      </c>
      <c r="O2081" s="13">
        <v>2500</v>
      </c>
      <c r="P2081" s="13">
        <v>1</v>
      </c>
      <c r="Q2081" s="13">
        <v>1</v>
      </c>
    </row>
    <row r="2082" spans="1:17" x14ac:dyDescent="0.35">
      <c r="A2082" s="12">
        <v>1</v>
      </c>
      <c r="B2082" s="13">
        <v>1</v>
      </c>
      <c r="C2082" s="13">
        <v>2500</v>
      </c>
      <c r="D2082" s="13">
        <v>1</v>
      </c>
      <c r="E2082" s="13">
        <v>1</v>
      </c>
      <c r="F2082" s="13"/>
      <c r="G2082" s="13"/>
      <c r="H2082" s="13"/>
      <c r="I2082" s="13"/>
      <c r="J2082" s="13"/>
      <c r="K2082" s="13"/>
      <c r="L2082" s="13"/>
      <c r="M2082" s="13"/>
      <c r="N2082" s="13">
        <v>1</v>
      </c>
      <c r="O2082" s="13">
        <v>2500</v>
      </c>
      <c r="P2082" s="13">
        <v>1</v>
      </c>
      <c r="Q2082" s="13">
        <v>1</v>
      </c>
    </row>
    <row r="2083" spans="1:17" x14ac:dyDescent="0.35">
      <c r="A2083" s="11" t="s">
        <v>2918</v>
      </c>
      <c r="B2083" s="13">
        <v>1</v>
      </c>
      <c r="C2083" s="13">
        <v>5000</v>
      </c>
      <c r="D2083" s="13">
        <v>1362</v>
      </c>
      <c r="E2083" s="13">
        <v>20</v>
      </c>
      <c r="F2083" s="13"/>
      <c r="G2083" s="13"/>
      <c r="H2083" s="13"/>
      <c r="I2083" s="13"/>
      <c r="J2083" s="13"/>
      <c r="K2083" s="13"/>
      <c r="L2083" s="13"/>
      <c r="M2083" s="13"/>
      <c r="N2083" s="13">
        <v>1</v>
      </c>
      <c r="O2083" s="13">
        <v>5000</v>
      </c>
      <c r="P2083" s="13">
        <v>1362</v>
      </c>
      <c r="Q2083" s="13">
        <v>20</v>
      </c>
    </row>
    <row r="2084" spans="1:17" x14ac:dyDescent="0.35">
      <c r="A2084" s="12">
        <v>68.099999999999994</v>
      </c>
      <c r="B2084" s="13">
        <v>1</v>
      </c>
      <c r="C2084" s="13">
        <v>5000</v>
      </c>
      <c r="D2084" s="13">
        <v>1362</v>
      </c>
      <c r="E2084" s="13">
        <v>20</v>
      </c>
      <c r="F2084" s="13"/>
      <c r="G2084" s="13"/>
      <c r="H2084" s="13"/>
      <c r="I2084" s="13"/>
      <c r="J2084" s="13"/>
      <c r="K2084" s="13"/>
      <c r="L2084" s="13"/>
      <c r="M2084" s="13"/>
      <c r="N2084" s="13">
        <v>1</v>
      </c>
      <c r="O2084" s="13">
        <v>5000</v>
      </c>
      <c r="P2084" s="13">
        <v>1362</v>
      </c>
      <c r="Q2084" s="13">
        <v>20</v>
      </c>
    </row>
    <row r="2085" spans="1:17" x14ac:dyDescent="0.35">
      <c r="A2085" s="11" t="s">
        <v>2919</v>
      </c>
      <c r="B2085" s="13">
        <v>1</v>
      </c>
      <c r="C2085" s="13">
        <v>600</v>
      </c>
      <c r="D2085" s="13">
        <v>51</v>
      </c>
      <c r="E2085" s="13">
        <v>6</v>
      </c>
      <c r="F2085" s="13"/>
      <c r="G2085" s="13"/>
      <c r="H2085" s="13"/>
      <c r="I2085" s="13"/>
      <c r="J2085" s="13"/>
      <c r="K2085" s="13"/>
      <c r="L2085" s="13"/>
      <c r="M2085" s="13"/>
      <c r="N2085" s="13">
        <v>1</v>
      </c>
      <c r="O2085" s="13">
        <v>600</v>
      </c>
      <c r="P2085" s="13">
        <v>51</v>
      </c>
      <c r="Q2085" s="13">
        <v>6</v>
      </c>
    </row>
    <row r="2086" spans="1:17" x14ac:dyDescent="0.35">
      <c r="A2086" s="12">
        <v>8.5</v>
      </c>
      <c r="B2086" s="13">
        <v>1</v>
      </c>
      <c r="C2086" s="13">
        <v>600</v>
      </c>
      <c r="D2086" s="13">
        <v>51</v>
      </c>
      <c r="E2086" s="13">
        <v>6</v>
      </c>
      <c r="F2086" s="13"/>
      <c r="G2086" s="13"/>
      <c r="H2086" s="13"/>
      <c r="I2086" s="13"/>
      <c r="J2086" s="13"/>
      <c r="K2086" s="13"/>
      <c r="L2086" s="13"/>
      <c r="M2086" s="13"/>
      <c r="N2086" s="13">
        <v>1</v>
      </c>
      <c r="O2086" s="13">
        <v>600</v>
      </c>
      <c r="P2086" s="13">
        <v>51</v>
      </c>
      <c r="Q2086" s="13">
        <v>6</v>
      </c>
    </row>
    <row r="2087" spans="1:17" x14ac:dyDescent="0.35">
      <c r="A2087" s="11" t="s">
        <v>4059</v>
      </c>
      <c r="B2087" s="13">
        <v>1</v>
      </c>
      <c r="C2087" s="13">
        <v>9500</v>
      </c>
      <c r="D2087" s="13">
        <v>135</v>
      </c>
      <c r="E2087" s="13">
        <v>9</v>
      </c>
      <c r="F2087" s="13"/>
      <c r="G2087" s="13"/>
      <c r="H2087" s="13"/>
      <c r="I2087" s="13"/>
      <c r="J2087" s="13"/>
      <c r="K2087" s="13"/>
      <c r="L2087" s="13"/>
      <c r="M2087" s="13"/>
      <c r="N2087" s="13">
        <v>1</v>
      </c>
      <c r="O2087" s="13">
        <v>9500</v>
      </c>
      <c r="P2087" s="13">
        <v>135</v>
      </c>
      <c r="Q2087" s="13">
        <v>9</v>
      </c>
    </row>
    <row r="2088" spans="1:17" x14ac:dyDescent="0.35">
      <c r="A2088" s="12">
        <v>15</v>
      </c>
      <c r="B2088" s="13">
        <v>1</v>
      </c>
      <c r="C2088" s="13">
        <v>9500</v>
      </c>
      <c r="D2088" s="13">
        <v>135</v>
      </c>
      <c r="E2088" s="13">
        <v>9</v>
      </c>
      <c r="F2088" s="13"/>
      <c r="G2088" s="13"/>
      <c r="H2088" s="13"/>
      <c r="I2088" s="13"/>
      <c r="J2088" s="13"/>
      <c r="K2088" s="13"/>
      <c r="L2088" s="13"/>
      <c r="M2088" s="13"/>
      <c r="N2088" s="13">
        <v>1</v>
      </c>
      <c r="O2088" s="13">
        <v>9500</v>
      </c>
      <c r="P2088" s="13">
        <v>135</v>
      </c>
      <c r="Q2088" s="13">
        <v>9</v>
      </c>
    </row>
    <row r="2089" spans="1:17" x14ac:dyDescent="0.35">
      <c r="A2089" s="11" t="s">
        <v>3408</v>
      </c>
      <c r="B2089" s="13"/>
      <c r="C2089" s="13"/>
      <c r="D2089" s="13"/>
      <c r="E2089" s="13"/>
      <c r="F2089" s="13"/>
      <c r="G2089" s="13"/>
      <c r="H2089" s="13"/>
      <c r="I2089" s="13"/>
      <c r="J2089" s="13">
        <v>1</v>
      </c>
      <c r="K2089" s="13">
        <v>500</v>
      </c>
      <c r="L2089" s="13">
        <v>618</v>
      </c>
      <c r="M2089" s="13">
        <v>21</v>
      </c>
      <c r="N2089" s="13">
        <v>1</v>
      </c>
      <c r="O2089" s="13">
        <v>500</v>
      </c>
      <c r="P2089" s="13">
        <v>618</v>
      </c>
      <c r="Q2089" s="13">
        <v>21</v>
      </c>
    </row>
    <row r="2090" spans="1:17" x14ac:dyDescent="0.35">
      <c r="A2090" s="12">
        <v>29.43</v>
      </c>
      <c r="B2090" s="13"/>
      <c r="C2090" s="13"/>
      <c r="D2090" s="13"/>
      <c r="E2090" s="13"/>
      <c r="F2090" s="13"/>
      <c r="G2090" s="13"/>
      <c r="H2090" s="13"/>
      <c r="I2090" s="13"/>
      <c r="J2090" s="13">
        <v>1</v>
      </c>
      <c r="K2090" s="13">
        <v>500</v>
      </c>
      <c r="L2090" s="13">
        <v>618</v>
      </c>
      <c r="M2090" s="13">
        <v>21</v>
      </c>
      <c r="N2090" s="13">
        <v>1</v>
      </c>
      <c r="O2090" s="13">
        <v>500</v>
      </c>
      <c r="P2090" s="13">
        <v>618</v>
      </c>
      <c r="Q2090" s="13">
        <v>21</v>
      </c>
    </row>
    <row r="2091" spans="1:17" x14ac:dyDescent="0.35">
      <c r="A2091" s="11" t="s">
        <v>2815</v>
      </c>
      <c r="B2091" s="13"/>
      <c r="C2091" s="13"/>
      <c r="D2091" s="13"/>
      <c r="E2091" s="13"/>
      <c r="F2091" s="13"/>
      <c r="G2091" s="13"/>
      <c r="H2091" s="13"/>
      <c r="I2091" s="13"/>
      <c r="J2091" s="13">
        <v>1</v>
      </c>
      <c r="K2091" s="13">
        <v>250</v>
      </c>
      <c r="L2091" s="13">
        <v>605</v>
      </c>
      <c r="M2091" s="13">
        <v>14</v>
      </c>
      <c r="N2091" s="13">
        <v>1</v>
      </c>
      <c r="O2091" s="13">
        <v>250</v>
      </c>
      <c r="P2091" s="13">
        <v>605</v>
      </c>
      <c r="Q2091" s="13">
        <v>14</v>
      </c>
    </row>
    <row r="2092" spans="1:17" x14ac:dyDescent="0.35">
      <c r="A2092" s="12">
        <v>43.21</v>
      </c>
      <c r="B2092" s="13"/>
      <c r="C2092" s="13"/>
      <c r="D2092" s="13"/>
      <c r="E2092" s="13"/>
      <c r="F2092" s="13"/>
      <c r="G2092" s="13"/>
      <c r="H2092" s="13"/>
      <c r="I2092" s="13"/>
      <c r="J2092" s="13">
        <v>1</v>
      </c>
      <c r="K2092" s="13">
        <v>250</v>
      </c>
      <c r="L2092" s="13">
        <v>605</v>
      </c>
      <c r="M2092" s="13">
        <v>14</v>
      </c>
      <c r="N2092" s="13">
        <v>1</v>
      </c>
      <c r="O2092" s="13">
        <v>250</v>
      </c>
      <c r="P2092" s="13">
        <v>605</v>
      </c>
      <c r="Q2092" s="13">
        <v>14</v>
      </c>
    </row>
    <row r="2093" spans="1:17" x14ac:dyDescent="0.35">
      <c r="A2093" s="11" t="s">
        <v>3336</v>
      </c>
      <c r="B2093" s="13"/>
      <c r="C2093" s="13"/>
      <c r="D2093" s="13"/>
      <c r="E2093" s="13"/>
      <c r="F2093" s="13"/>
      <c r="G2093" s="13"/>
      <c r="H2093" s="13"/>
      <c r="I2093" s="13"/>
      <c r="J2093" s="13">
        <v>1</v>
      </c>
      <c r="K2093" s="13">
        <v>250</v>
      </c>
      <c r="L2093" s="13">
        <v>250</v>
      </c>
      <c r="M2093" s="13">
        <v>9</v>
      </c>
      <c r="N2093" s="13">
        <v>1</v>
      </c>
      <c r="O2093" s="13">
        <v>250</v>
      </c>
      <c r="P2093" s="13">
        <v>250</v>
      </c>
      <c r="Q2093" s="13">
        <v>9</v>
      </c>
    </row>
    <row r="2094" spans="1:17" x14ac:dyDescent="0.35">
      <c r="A2094" s="12">
        <v>27.78</v>
      </c>
      <c r="B2094" s="13"/>
      <c r="C2094" s="13"/>
      <c r="D2094" s="13"/>
      <c r="E2094" s="13"/>
      <c r="F2094" s="13"/>
      <c r="G2094" s="13"/>
      <c r="H2094" s="13"/>
      <c r="I2094" s="13"/>
      <c r="J2094" s="13">
        <v>1</v>
      </c>
      <c r="K2094" s="13">
        <v>250</v>
      </c>
      <c r="L2094" s="13">
        <v>250</v>
      </c>
      <c r="M2094" s="13">
        <v>9</v>
      </c>
      <c r="N2094" s="13">
        <v>1</v>
      </c>
      <c r="O2094" s="13">
        <v>250</v>
      </c>
      <c r="P2094" s="13">
        <v>250</v>
      </c>
      <c r="Q2094" s="13">
        <v>9</v>
      </c>
    </row>
    <row r="2095" spans="1:17" x14ac:dyDescent="0.35">
      <c r="A2095" s="11" t="s">
        <v>3490</v>
      </c>
      <c r="B2095" s="13"/>
      <c r="C2095" s="13"/>
      <c r="D2095" s="13"/>
      <c r="E2095" s="13"/>
      <c r="F2095" s="13"/>
      <c r="G2095" s="13"/>
      <c r="H2095" s="13"/>
      <c r="I2095" s="13"/>
      <c r="J2095" s="13">
        <v>1</v>
      </c>
      <c r="K2095" s="13">
        <v>500</v>
      </c>
      <c r="L2095" s="13">
        <v>791</v>
      </c>
      <c r="M2095" s="13">
        <v>10</v>
      </c>
      <c r="N2095" s="13">
        <v>1</v>
      </c>
      <c r="O2095" s="13">
        <v>500</v>
      </c>
      <c r="P2095" s="13">
        <v>791</v>
      </c>
      <c r="Q2095" s="13">
        <v>10</v>
      </c>
    </row>
    <row r="2096" spans="1:17" x14ac:dyDescent="0.35">
      <c r="A2096" s="12">
        <v>79.099999999999994</v>
      </c>
      <c r="B2096" s="13"/>
      <c r="C2096" s="13"/>
      <c r="D2096" s="13"/>
      <c r="E2096" s="13"/>
      <c r="F2096" s="13"/>
      <c r="G2096" s="13"/>
      <c r="H2096" s="13"/>
      <c r="I2096" s="13"/>
      <c r="J2096" s="13">
        <v>1</v>
      </c>
      <c r="K2096" s="13">
        <v>500</v>
      </c>
      <c r="L2096" s="13">
        <v>791</v>
      </c>
      <c r="M2096" s="13">
        <v>10</v>
      </c>
      <c r="N2096" s="13">
        <v>1</v>
      </c>
      <c r="O2096" s="13">
        <v>500</v>
      </c>
      <c r="P2096" s="13">
        <v>791</v>
      </c>
      <c r="Q2096" s="13">
        <v>10</v>
      </c>
    </row>
    <row r="2097" spans="1:17" x14ac:dyDescent="0.35">
      <c r="A2097" s="11" t="s">
        <v>3511</v>
      </c>
      <c r="B2097" s="13"/>
      <c r="C2097" s="13"/>
      <c r="D2097" s="13"/>
      <c r="E2097" s="13"/>
      <c r="F2097" s="13"/>
      <c r="G2097" s="13"/>
      <c r="H2097" s="13"/>
      <c r="I2097" s="13"/>
      <c r="J2097" s="13">
        <v>1</v>
      </c>
      <c r="K2097" s="13">
        <v>1000</v>
      </c>
      <c r="L2097" s="13">
        <v>1000</v>
      </c>
      <c r="M2097" s="13">
        <v>17</v>
      </c>
      <c r="N2097" s="13">
        <v>1</v>
      </c>
      <c r="O2097" s="13">
        <v>1000</v>
      </c>
      <c r="P2097" s="13">
        <v>1000</v>
      </c>
      <c r="Q2097" s="13">
        <v>17</v>
      </c>
    </row>
    <row r="2098" spans="1:17" x14ac:dyDescent="0.35">
      <c r="A2098" s="12">
        <v>58.82</v>
      </c>
      <c r="B2098" s="13"/>
      <c r="C2098" s="13"/>
      <c r="D2098" s="13"/>
      <c r="E2098" s="13"/>
      <c r="F2098" s="13"/>
      <c r="G2098" s="13"/>
      <c r="H2098" s="13"/>
      <c r="I2098" s="13"/>
      <c r="J2098" s="13">
        <v>1</v>
      </c>
      <c r="K2098" s="13">
        <v>1000</v>
      </c>
      <c r="L2098" s="13">
        <v>1000</v>
      </c>
      <c r="M2098" s="13">
        <v>17</v>
      </c>
      <c r="N2098" s="13">
        <v>1</v>
      </c>
      <c r="O2098" s="13">
        <v>1000</v>
      </c>
      <c r="P2098" s="13">
        <v>1000</v>
      </c>
      <c r="Q2098" s="13">
        <v>17</v>
      </c>
    </row>
    <row r="2099" spans="1:17" x14ac:dyDescent="0.35">
      <c r="A2099" s="11" t="s">
        <v>3906</v>
      </c>
      <c r="B2099" s="13">
        <v>1</v>
      </c>
      <c r="C2099" s="13">
        <v>60000</v>
      </c>
      <c r="D2099" s="13">
        <v>135</v>
      </c>
      <c r="E2099" s="13">
        <v>4</v>
      </c>
      <c r="F2099" s="13"/>
      <c r="G2099" s="13"/>
      <c r="H2099" s="13"/>
      <c r="I2099" s="13"/>
      <c r="J2099" s="13"/>
      <c r="K2099" s="13"/>
      <c r="L2099" s="13"/>
      <c r="M2099" s="13"/>
      <c r="N2099" s="13">
        <v>1</v>
      </c>
      <c r="O2099" s="13">
        <v>60000</v>
      </c>
      <c r="P2099" s="13">
        <v>135</v>
      </c>
      <c r="Q2099" s="13">
        <v>4</v>
      </c>
    </row>
    <row r="2100" spans="1:17" x14ac:dyDescent="0.35">
      <c r="A2100" s="12">
        <v>33.75</v>
      </c>
      <c r="B2100" s="13">
        <v>1</v>
      </c>
      <c r="C2100" s="13">
        <v>60000</v>
      </c>
      <c r="D2100" s="13">
        <v>135</v>
      </c>
      <c r="E2100" s="13">
        <v>4</v>
      </c>
      <c r="F2100" s="13"/>
      <c r="G2100" s="13"/>
      <c r="H2100" s="13"/>
      <c r="I2100" s="13"/>
      <c r="J2100" s="13"/>
      <c r="K2100" s="13"/>
      <c r="L2100" s="13"/>
      <c r="M2100" s="13"/>
      <c r="N2100" s="13">
        <v>1</v>
      </c>
      <c r="O2100" s="13">
        <v>60000</v>
      </c>
      <c r="P2100" s="13">
        <v>135</v>
      </c>
      <c r="Q2100" s="13">
        <v>4</v>
      </c>
    </row>
    <row r="2101" spans="1:17" x14ac:dyDescent="0.35">
      <c r="A2101" s="11" t="s">
        <v>3732</v>
      </c>
      <c r="B2101" s="13">
        <v>1</v>
      </c>
      <c r="C2101" s="13">
        <v>150</v>
      </c>
      <c r="D2101" s="13">
        <v>20</v>
      </c>
      <c r="E2101" s="13">
        <v>2</v>
      </c>
      <c r="F2101" s="13"/>
      <c r="G2101" s="13"/>
      <c r="H2101" s="13"/>
      <c r="I2101" s="13"/>
      <c r="J2101" s="13"/>
      <c r="K2101" s="13"/>
      <c r="L2101" s="13"/>
      <c r="M2101" s="13"/>
      <c r="N2101" s="13">
        <v>1</v>
      </c>
      <c r="O2101" s="13">
        <v>150</v>
      </c>
      <c r="P2101" s="13">
        <v>20</v>
      </c>
      <c r="Q2101" s="13">
        <v>2</v>
      </c>
    </row>
    <row r="2102" spans="1:17" x14ac:dyDescent="0.35">
      <c r="A2102" s="12">
        <v>10</v>
      </c>
      <c r="B2102" s="13">
        <v>1</v>
      </c>
      <c r="C2102" s="13">
        <v>150</v>
      </c>
      <c r="D2102" s="13">
        <v>20</v>
      </c>
      <c r="E2102" s="13">
        <v>2</v>
      </c>
      <c r="F2102" s="13"/>
      <c r="G2102" s="13"/>
      <c r="H2102" s="13"/>
      <c r="I2102" s="13"/>
      <c r="J2102" s="13"/>
      <c r="K2102" s="13"/>
      <c r="L2102" s="13"/>
      <c r="M2102" s="13"/>
      <c r="N2102" s="13">
        <v>1</v>
      </c>
      <c r="O2102" s="13">
        <v>150</v>
      </c>
      <c r="P2102" s="13">
        <v>20</v>
      </c>
      <c r="Q2102" s="13">
        <v>2</v>
      </c>
    </row>
    <row r="2103" spans="1:17" x14ac:dyDescent="0.35">
      <c r="A2103" s="11" t="s">
        <v>3993</v>
      </c>
      <c r="B2103" s="13">
        <v>1</v>
      </c>
      <c r="C2103" s="13">
        <v>3000</v>
      </c>
      <c r="D2103" s="13">
        <v>0</v>
      </c>
      <c r="E2103" s="13">
        <v>0</v>
      </c>
      <c r="F2103" s="13"/>
      <c r="G2103" s="13"/>
      <c r="H2103" s="13"/>
      <c r="I2103" s="13"/>
      <c r="J2103" s="13"/>
      <c r="K2103" s="13"/>
      <c r="L2103" s="13"/>
      <c r="M2103" s="13"/>
      <c r="N2103" s="13">
        <v>1</v>
      </c>
      <c r="O2103" s="13">
        <v>3000</v>
      </c>
      <c r="P2103" s="13">
        <v>0</v>
      </c>
      <c r="Q2103" s="13">
        <v>0</v>
      </c>
    </row>
    <row r="2104" spans="1:17" x14ac:dyDescent="0.35">
      <c r="A2104" s="12" t="s">
        <v>8382</v>
      </c>
      <c r="B2104" s="13">
        <v>1</v>
      </c>
      <c r="C2104" s="13">
        <v>3000</v>
      </c>
      <c r="D2104" s="13">
        <v>0</v>
      </c>
      <c r="E2104" s="13">
        <v>0</v>
      </c>
      <c r="F2104" s="13"/>
      <c r="G2104" s="13"/>
      <c r="H2104" s="13"/>
      <c r="I2104" s="13"/>
      <c r="J2104" s="13"/>
      <c r="K2104" s="13"/>
      <c r="L2104" s="13"/>
      <c r="M2104" s="13"/>
      <c r="N2104" s="13">
        <v>1</v>
      </c>
      <c r="O2104" s="13">
        <v>3000</v>
      </c>
      <c r="P2104" s="13">
        <v>0</v>
      </c>
      <c r="Q2104" s="13">
        <v>0</v>
      </c>
    </row>
    <row r="2105" spans="1:17" x14ac:dyDescent="0.35">
      <c r="A2105" s="11" t="s">
        <v>2971</v>
      </c>
      <c r="B2105" s="13"/>
      <c r="C2105" s="13"/>
      <c r="D2105" s="13"/>
      <c r="E2105" s="13"/>
      <c r="F2105" s="13"/>
      <c r="G2105" s="13"/>
      <c r="H2105" s="13"/>
      <c r="I2105" s="13"/>
      <c r="J2105" s="13">
        <v>1</v>
      </c>
      <c r="K2105" s="13">
        <v>3200</v>
      </c>
      <c r="L2105" s="13">
        <v>3205</v>
      </c>
      <c r="M2105" s="13">
        <v>43</v>
      </c>
      <c r="N2105" s="13">
        <v>1</v>
      </c>
      <c r="O2105" s="13">
        <v>3200</v>
      </c>
      <c r="P2105" s="13">
        <v>3205</v>
      </c>
      <c r="Q2105" s="13">
        <v>43</v>
      </c>
    </row>
    <row r="2106" spans="1:17" x14ac:dyDescent="0.35">
      <c r="A2106" s="12">
        <v>74.53</v>
      </c>
      <c r="B2106" s="13"/>
      <c r="C2106" s="13"/>
      <c r="D2106" s="13"/>
      <c r="E2106" s="13"/>
      <c r="F2106" s="13"/>
      <c r="G2106" s="13"/>
      <c r="H2106" s="13"/>
      <c r="I2106" s="13"/>
      <c r="J2106" s="13">
        <v>1</v>
      </c>
      <c r="K2106" s="13">
        <v>3200</v>
      </c>
      <c r="L2106" s="13">
        <v>3205</v>
      </c>
      <c r="M2106" s="13">
        <v>43</v>
      </c>
      <c r="N2106" s="13">
        <v>1</v>
      </c>
      <c r="O2106" s="13">
        <v>3200</v>
      </c>
      <c r="P2106" s="13">
        <v>3205</v>
      </c>
      <c r="Q2106" s="13">
        <v>43</v>
      </c>
    </row>
    <row r="2107" spans="1:17" x14ac:dyDescent="0.35">
      <c r="A2107" s="11" t="s">
        <v>3527</v>
      </c>
      <c r="B2107" s="13"/>
      <c r="C2107" s="13"/>
      <c r="D2107" s="13"/>
      <c r="E2107" s="13"/>
      <c r="F2107" s="13"/>
      <c r="G2107" s="13"/>
      <c r="H2107" s="13"/>
      <c r="I2107" s="13"/>
      <c r="J2107" s="13">
        <v>1</v>
      </c>
      <c r="K2107" s="13">
        <v>1650</v>
      </c>
      <c r="L2107" s="13">
        <v>1669</v>
      </c>
      <c r="M2107" s="13">
        <v>37</v>
      </c>
      <c r="N2107" s="13">
        <v>1</v>
      </c>
      <c r="O2107" s="13">
        <v>1650</v>
      </c>
      <c r="P2107" s="13">
        <v>1669</v>
      </c>
      <c r="Q2107" s="13">
        <v>37</v>
      </c>
    </row>
    <row r="2108" spans="1:17" x14ac:dyDescent="0.35">
      <c r="A2108" s="12">
        <v>45.11</v>
      </c>
      <c r="B2108" s="13"/>
      <c r="C2108" s="13"/>
      <c r="D2108" s="13"/>
      <c r="E2108" s="13"/>
      <c r="F2108" s="13"/>
      <c r="G2108" s="13"/>
      <c r="H2108" s="13"/>
      <c r="I2108" s="13"/>
      <c r="J2108" s="13">
        <v>1</v>
      </c>
      <c r="K2108" s="13">
        <v>1650</v>
      </c>
      <c r="L2108" s="13">
        <v>1669</v>
      </c>
      <c r="M2108" s="13">
        <v>37</v>
      </c>
      <c r="N2108" s="13">
        <v>1</v>
      </c>
      <c r="O2108" s="13">
        <v>1650</v>
      </c>
      <c r="P2108" s="13">
        <v>1669</v>
      </c>
      <c r="Q2108" s="13">
        <v>37</v>
      </c>
    </row>
    <row r="2109" spans="1:17" x14ac:dyDescent="0.35">
      <c r="A2109" s="11" t="s">
        <v>3214</v>
      </c>
      <c r="B2109" s="13"/>
      <c r="C2109" s="13"/>
      <c r="D2109" s="13"/>
      <c r="E2109" s="13"/>
      <c r="F2109" s="13"/>
      <c r="G2109" s="13"/>
      <c r="H2109" s="13"/>
      <c r="I2109" s="13"/>
      <c r="J2109" s="13">
        <v>1</v>
      </c>
      <c r="K2109" s="13">
        <v>12000</v>
      </c>
      <c r="L2109" s="13">
        <v>12256</v>
      </c>
      <c r="M2109" s="13">
        <v>115</v>
      </c>
      <c r="N2109" s="13">
        <v>1</v>
      </c>
      <c r="O2109" s="13">
        <v>12000</v>
      </c>
      <c r="P2109" s="13">
        <v>12256</v>
      </c>
      <c r="Q2109" s="13">
        <v>115</v>
      </c>
    </row>
    <row r="2110" spans="1:17" x14ac:dyDescent="0.35">
      <c r="A2110" s="12">
        <v>106.57</v>
      </c>
      <c r="B2110" s="13"/>
      <c r="C2110" s="13"/>
      <c r="D2110" s="13"/>
      <c r="E2110" s="13"/>
      <c r="F2110" s="13"/>
      <c r="G2110" s="13"/>
      <c r="H2110" s="13"/>
      <c r="I2110" s="13"/>
      <c r="J2110" s="13">
        <v>1</v>
      </c>
      <c r="K2110" s="13">
        <v>12000</v>
      </c>
      <c r="L2110" s="13">
        <v>12256</v>
      </c>
      <c r="M2110" s="13">
        <v>115</v>
      </c>
      <c r="N2110" s="13">
        <v>1</v>
      </c>
      <c r="O2110" s="13">
        <v>12000</v>
      </c>
      <c r="P2110" s="13">
        <v>12256</v>
      </c>
      <c r="Q2110" s="13">
        <v>115</v>
      </c>
    </row>
    <row r="2111" spans="1:17" x14ac:dyDescent="0.35">
      <c r="A2111" s="11" t="s">
        <v>1294</v>
      </c>
      <c r="B2111" s="13"/>
      <c r="C2111" s="13"/>
      <c r="D2111" s="13"/>
      <c r="E2111" s="13"/>
      <c r="F2111" s="13"/>
      <c r="G2111" s="13"/>
      <c r="H2111" s="13"/>
      <c r="I2111" s="13"/>
      <c r="J2111" s="13">
        <v>1</v>
      </c>
      <c r="K2111" s="13">
        <v>15000</v>
      </c>
      <c r="L2111" s="13">
        <v>15335</v>
      </c>
      <c r="M2111" s="13">
        <v>120</v>
      </c>
      <c r="N2111" s="13">
        <v>1</v>
      </c>
      <c r="O2111" s="13">
        <v>15000</v>
      </c>
      <c r="P2111" s="13">
        <v>15335</v>
      </c>
      <c r="Q2111" s="13">
        <v>120</v>
      </c>
    </row>
    <row r="2112" spans="1:17" x14ac:dyDescent="0.35">
      <c r="A2112" s="12">
        <v>127.79</v>
      </c>
      <c r="B2112" s="13"/>
      <c r="C2112" s="13"/>
      <c r="D2112" s="13"/>
      <c r="E2112" s="13"/>
      <c r="F2112" s="13"/>
      <c r="G2112" s="13"/>
      <c r="H2112" s="13"/>
      <c r="I2112" s="13"/>
      <c r="J2112" s="13">
        <v>1</v>
      </c>
      <c r="K2112" s="13">
        <v>15000</v>
      </c>
      <c r="L2112" s="13">
        <v>15335</v>
      </c>
      <c r="M2112" s="13">
        <v>120</v>
      </c>
      <c r="N2112" s="13">
        <v>1</v>
      </c>
      <c r="O2112" s="13">
        <v>15000</v>
      </c>
      <c r="P2112" s="13">
        <v>15335</v>
      </c>
      <c r="Q2112" s="13">
        <v>120</v>
      </c>
    </row>
    <row r="2113" spans="1:17" x14ac:dyDescent="0.35">
      <c r="A2113" s="11" t="s">
        <v>3983</v>
      </c>
      <c r="B2113" s="13">
        <v>1</v>
      </c>
      <c r="C2113" s="13">
        <v>400</v>
      </c>
      <c r="D2113" s="13">
        <v>151</v>
      </c>
      <c r="E2113" s="13">
        <v>13</v>
      </c>
      <c r="F2113" s="13"/>
      <c r="G2113" s="13"/>
      <c r="H2113" s="13"/>
      <c r="I2113" s="13"/>
      <c r="J2113" s="13"/>
      <c r="K2113" s="13"/>
      <c r="L2113" s="13"/>
      <c r="M2113" s="13"/>
      <c r="N2113" s="13">
        <v>1</v>
      </c>
      <c r="O2113" s="13">
        <v>400</v>
      </c>
      <c r="P2113" s="13">
        <v>151</v>
      </c>
      <c r="Q2113" s="13">
        <v>13</v>
      </c>
    </row>
    <row r="2114" spans="1:17" x14ac:dyDescent="0.35">
      <c r="A2114" s="12">
        <v>11.62</v>
      </c>
      <c r="B2114" s="13">
        <v>1</v>
      </c>
      <c r="C2114" s="13">
        <v>400</v>
      </c>
      <c r="D2114" s="13">
        <v>151</v>
      </c>
      <c r="E2114" s="13">
        <v>13</v>
      </c>
      <c r="F2114" s="13"/>
      <c r="G2114" s="13"/>
      <c r="H2114" s="13"/>
      <c r="I2114" s="13"/>
      <c r="J2114" s="13"/>
      <c r="K2114" s="13"/>
      <c r="L2114" s="13"/>
      <c r="M2114" s="13"/>
      <c r="N2114" s="13">
        <v>1</v>
      </c>
      <c r="O2114" s="13">
        <v>400</v>
      </c>
      <c r="P2114" s="13">
        <v>151</v>
      </c>
      <c r="Q2114" s="13">
        <v>13</v>
      </c>
    </row>
    <row r="2115" spans="1:17" x14ac:dyDescent="0.35">
      <c r="A2115" s="11" t="s">
        <v>3610</v>
      </c>
      <c r="B2115" s="13"/>
      <c r="C2115" s="13"/>
      <c r="D2115" s="13"/>
      <c r="E2115" s="13"/>
      <c r="F2115" s="13"/>
      <c r="G2115" s="13"/>
      <c r="H2115" s="13"/>
      <c r="I2115" s="13"/>
      <c r="J2115" s="13">
        <v>1</v>
      </c>
      <c r="K2115" s="13">
        <v>2500</v>
      </c>
      <c r="L2115" s="13">
        <v>3400</v>
      </c>
      <c r="M2115" s="13">
        <v>51</v>
      </c>
      <c r="N2115" s="13">
        <v>1</v>
      </c>
      <c r="O2115" s="13">
        <v>2500</v>
      </c>
      <c r="P2115" s="13">
        <v>3400</v>
      </c>
      <c r="Q2115" s="13">
        <v>51</v>
      </c>
    </row>
    <row r="2116" spans="1:17" x14ac:dyDescent="0.35">
      <c r="A2116" s="12">
        <v>66.67</v>
      </c>
      <c r="B2116" s="13"/>
      <c r="C2116" s="13"/>
      <c r="D2116" s="13"/>
      <c r="E2116" s="13"/>
      <c r="F2116" s="13"/>
      <c r="G2116" s="13"/>
      <c r="H2116" s="13"/>
      <c r="I2116" s="13"/>
      <c r="J2116" s="13">
        <v>1</v>
      </c>
      <c r="K2116" s="13">
        <v>2500</v>
      </c>
      <c r="L2116" s="13">
        <v>3400</v>
      </c>
      <c r="M2116" s="13">
        <v>51</v>
      </c>
      <c r="N2116" s="13">
        <v>1</v>
      </c>
      <c r="O2116" s="13">
        <v>2500</v>
      </c>
      <c r="P2116" s="13">
        <v>3400</v>
      </c>
      <c r="Q2116" s="13">
        <v>51</v>
      </c>
    </row>
    <row r="2117" spans="1:17" x14ac:dyDescent="0.35">
      <c r="A2117" s="11" t="s">
        <v>3954</v>
      </c>
      <c r="B2117" s="13">
        <v>1</v>
      </c>
      <c r="C2117" s="13">
        <v>28000</v>
      </c>
      <c r="D2117" s="13">
        <v>7</v>
      </c>
      <c r="E2117" s="13">
        <v>1</v>
      </c>
      <c r="F2117" s="13"/>
      <c r="G2117" s="13"/>
      <c r="H2117" s="13"/>
      <c r="I2117" s="13"/>
      <c r="J2117" s="13"/>
      <c r="K2117" s="13"/>
      <c r="L2117" s="13"/>
      <c r="M2117" s="13"/>
      <c r="N2117" s="13">
        <v>1</v>
      </c>
      <c r="O2117" s="13">
        <v>28000</v>
      </c>
      <c r="P2117" s="13">
        <v>7</v>
      </c>
      <c r="Q2117" s="13">
        <v>1</v>
      </c>
    </row>
    <row r="2118" spans="1:17" x14ac:dyDescent="0.35">
      <c r="A2118" s="12">
        <v>7</v>
      </c>
      <c r="B2118" s="13">
        <v>1</v>
      </c>
      <c r="C2118" s="13">
        <v>28000</v>
      </c>
      <c r="D2118" s="13">
        <v>7</v>
      </c>
      <c r="E2118" s="13">
        <v>1</v>
      </c>
      <c r="F2118" s="13"/>
      <c r="G2118" s="13"/>
      <c r="H2118" s="13"/>
      <c r="I2118" s="13"/>
      <c r="J2118" s="13"/>
      <c r="K2118" s="13"/>
      <c r="L2118" s="13"/>
      <c r="M2118" s="13"/>
      <c r="N2118" s="13">
        <v>1</v>
      </c>
      <c r="O2118" s="13">
        <v>28000</v>
      </c>
      <c r="P2118" s="13">
        <v>7</v>
      </c>
      <c r="Q2118" s="13">
        <v>1</v>
      </c>
    </row>
    <row r="2119" spans="1:17" x14ac:dyDescent="0.35">
      <c r="A2119" s="11" t="s">
        <v>3249</v>
      </c>
      <c r="B2119" s="13"/>
      <c r="C2119" s="13"/>
      <c r="D2119" s="13"/>
      <c r="E2119" s="13"/>
      <c r="F2119" s="13"/>
      <c r="G2119" s="13"/>
      <c r="H2119" s="13"/>
      <c r="I2119" s="13"/>
      <c r="J2119" s="13">
        <v>1</v>
      </c>
      <c r="K2119" s="13">
        <v>5500</v>
      </c>
      <c r="L2119" s="13">
        <v>5771</v>
      </c>
      <c r="M2119" s="13">
        <v>88</v>
      </c>
      <c r="N2119" s="13">
        <v>1</v>
      </c>
      <c r="O2119" s="13">
        <v>5500</v>
      </c>
      <c r="P2119" s="13">
        <v>5771</v>
      </c>
      <c r="Q2119" s="13">
        <v>88</v>
      </c>
    </row>
    <row r="2120" spans="1:17" x14ac:dyDescent="0.35">
      <c r="A2120" s="12">
        <v>65.58</v>
      </c>
      <c r="B2120" s="13"/>
      <c r="C2120" s="13"/>
      <c r="D2120" s="13"/>
      <c r="E2120" s="13"/>
      <c r="F2120" s="13"/>
      <c r="G2120" s="13"/>
      <c r="H2120" s="13"/>
      <c r="I2120" s="13"/>
      <c r="J2120" s="13">
        <v>1</v>
      </c>
      <c r="K2120" s="13">
        <v>5500</v>
      </c>
      <c r="L2120" s="13">
        <v>5771</v>
      </c>
      <c r="M2120" s="13">
        <v>88</v>
      </c>
      <c r="N2120" s="13">
        <v>1</v>
      </c>
      <c r="O2120" s="13">
        <v>5500</v>
      </c>
      <c r="P2120" s="13">
        <v>5771</v>
      </c>
      <c r="Q2120" s="13">
        <v>88</v>
      </c>
    </row>
    <row r="2121" spans="1:17" x14ac:dyDescent="0.35">
      <c r="A2121" s="11" t="s">
        <v>3893</v>
      </c>
      <c r="B2121" s="13">
        <v>1</v>
      </c>
      <c r="C2121" s="13">
        <v>1600</v>
      </c>
      <c r="D2121" s="13">
        <v>170</v>
      </c>
      <c r="E2121" s="13">
        <v>4</v>
      </c>
      <c r="F2121" s="13"/>
      <c r="G2121" s="13"/>
      <c r="H2121" s="13"/>
      <c r="I2121" s="13"/>
      <c r="J2121" s="13"/>
      <c r="K2121" s="13"/>
      <c r="L2121" s="13"/>
      <c r="M2121" s="13"/>
      <c r="N2121" s="13">
        <v>1</v>
      </c>
      <c r="O2121" s="13">
        <v>1600</v>
      </c>
      <c r="P2121" s="13">
        <v>170</v>
      </c>
      <c r="Q2121" s="13">
        <v>4</v>
      </c>
    </row>
    <row r="2122" spans="1:17" x14ac:dyDescent="0.35">
      <c r="A2122" s="12">
        <v>42.5</v>
      </c>
      <c r="B2122" s="13">
        <v>1</v>
      </c>
      <c r="C2122" s="13">
        <v>1600</v>
      </c>
      <c r="D2122" s="13">
        <v>170</v>
      </c>
      <c r="E2122" s="13">
        <v>4</v>
      </c>
      <c r="F2122" s="13"/>
      <c r="G2122" s="13"/>
      <c r="H2122" s="13"/>
      <c r="I2122" s="13"/>
      <c r="J2122" s="13"/>
      <c r="K2122" s="13"/>
      <c r="L2122" s="13"/>
      <c r="M2122" s="13"/>
      <c r="N2122" s="13">
        <v>1</v>
      </c>
      <c r="O2122" s="13">
        <v>1600</v>
      </c>
      <c r="P2122" s="13">
        <v>170</v>
      </c>
      <c r="Q2122" s="13">
        <v>4</v>
      </c>
    </row>
    <row r="2123" spans="1:17" x14ac:dyDescent="0.35">
      <c r="A2123" s="11" t="s">
        <v>3399</v>
      </c>
      <c r="B2123" s="13"/>
      <c r="C2123" s="13"/>
      <c r="D2123" s="13"/>
      <c r="E2123" s="13"/>
      <c r="F2123" s="13"/>
      <c r="G2123" s="13"/>
      <c r="H2123" s="13"/>
      <c r="I2123" s="13"/>
      <c r="J2123" s="13">
        <v>1</v>
      </c>
      <c r="K2123" s="13">
        <v>10000</v>
      </c>
      <c r="L2123" s="13">
        <v>10041</v>
      </c>
      <c r="M2123" s="13">
        <v>85</v>
      </c>
      <c r="N2123" s="13">
        <v>1</v>
      </c>
      <c r="O2123" s="13">
        <v>10000</v>
      </c>
      <c r="P2123" s="13">
        <v>10041</v>
      </c>
      <c r="Q2123" s="13">
        <v>85</v>
      </c>
    </row>
    <row r="2124" spans="1:17" x14ac:dyDescent="0.35">
      <c r="A2124" s="12">
        <v>118.13</v>
      </c>
      <c r="B2124" s="13"/>
      <c r="C2124" s="13"/>
      <c r="D2124" s="13"/>
      <c r="E2124" s="13"/>
      <c r="F2124" s="13"/>
      <c r="G2124" s="13"/>
      <c r="H2124" s="13"/>
      <c r="I2124" s="13"/>
      <c r="J2124" s="13">
        <v>1</v>
      </c>
      <c r="K2124" s="13">
        <v>10000</v>
      </c>
      <c r="L2124" s="13">
        <v>10041</v>
      </c>
      <c r="M2124" s="13">
        <v>85</v>
      </c>
      <c r="N2124" s="13">
        <v>1</v>
      </c>
      <c r="O2124" s="13">
        <v>10000</v>
      </c>
      <c r="P2124" s="13">
        <v>10041</v>
      </c>
      <c r="Q2124" s="13">
        <v>85</v>
      </c>
    </row>
    <row r="2125" spans="1:17" x14ac:dyDescent="0.35">
      <c r="A2125" s="11" t="s">
        <v>3532</v>
      </c>
      <c r="B2125" s="13"/>
      <c r="C2125" s="13"/>
      <c r="D2125" s="13"/>
      <c r="E2125" s="13"/>
      <c r="F2125" s="13"/>
      <c r="G2125" s="13"/>
      <c r="H2125" s="13"/>
      <c r="I2125" s="13"/>
      <c r="J2125" s="13">
        <v>1</v>
      </c>
      <c r="K2125" s="13">
        <v>500</v>
      </c>
      <c r="L2125" s="13">
        <v>631</v>
      </c>
      <c r="M2125" s="13">
        <v>8</v>
      </c>
      <c r="N2125" s="13">
        <v>1</v>
      </c>
      <c r="O2125" s="13">
        <v>500</v>
      </c>
      <c r="P2125" s="13">
        <v>631</v>
      </c>
      <c r="Q2125" s="13">
        <v>8</v>
      </c>
    </row>
    <row r="2126" spans="1:17" x14ac:dyDescent="0.35">
      <c r="A2126" s="12">
        <v>78.88</v>
      </c>
      <c r="B2126" s="13"/>
      <c r="C2126" s="13"/>
      <c r="D2126" s="13"/>
      <c r="E2126" s="13"/>
      <c r="F2126" s="13"/>
      <c r="G2126" s="13"/>
      <c r="H2126" s="13"/>
      <c r="I2126" s="13"/>
      <c r="J2126" s="13">
        <v>1</v>
      </c>
      <c r="K2126" s="13">
        <v>500</v>
      </c>
      <c r="L2126" s="13">
        <v>631</v>
      </c>
      <c r="M2126" s="13">
        <v>8</v>
      </c>
      <c r="N2126" s="13">
        <v>1</v>
      </c>
      <c r="O2126" s="13">
        <v>500</v>
      </c>
      <c r="P2126" s="13">
        <v>631</v>
      </c>
      <c r="Q2126" s="13">
        <v>8</v>
      </c>
    </row>
    <row r="2127" spans="1:17" x14ac:dyDescent="0.35">
      <c r="A2127" s="11" t="s">
        <v>3162</v>
      </c>
      <c r="B2127" s="13"/>
      <c r="C2127" s="13"/>
      <c r="D2127" s="13"/>
      <c r="E2127" s="13"/>
      <c r="F2127" s="13"/>
      <c r="G2127" s="13"/>
      <c r="H2127" s="13"/>
      <c r="I2127" s="13"/>
      <c r="J2127" s="13">
        <v>1</v>
      </c>
      <c r="K2127" s="13">
        <v>4000</v>
      </c>
      <c r="L2127" s="13">
        <v>5086</v>
      </c>
      <c r="M2127" s="13">
        <v>63</v>
      </c>
      <c r="N2127" s="13">
        <v>1</v>
      </c>
      <c r="O2127" s="13">
        <v>4000</v>
      </c>
      <c r="P2127" s="13">
        <v>5086</v>
      </c>
      <c r="Q2127" s="13">
        <v>63</v>
      </c>
    </row>
    <row r="2128" spans="1:17" x14ac:dyDescent="0.35">
      <c r="A2128" s="12">
        <v>80.73</v>
      </c>
      <c r="B2128" s="13"/>
      <c r="C2128" s="13"/>
      <c r="D2128" s="13"/>
      <c r="E2128" s="13"/>
      <c r="F2128" s="13"/>
      <c r="G2128" s="13"/>
      <c r="H2128" s="13"/>
      <c r="I2128" s="13"/>
      <c r="J2128" s="13">
        <v>1</v>
      </c>
      <c r="K2128" s="13">
        <v>4000</v>
      </c>
      <c r="L2128" s="13">
        <v>5086</v>
      </c>
      <c r="M2128" s="13">
        <v>63</v>
      </c>
      <c r="N2128" s="13">
        <v>1</v>
      </c>
      <c r="O2128" s="13">
        <v>4000</v>
      </c>
      <c r="P2128" s="13">
        <v>5086</v>
      </c>
      <c r="Q2128" s="13">
        <v>63</v>
      </c>
    </row>
    <row r="2129" spans="1:17" x14ac:dyDescent="0.35">
      <c r="A2129" s="11" t="s">
        <v>2799</v>
      </c>
      <c r="B2129" s="13"/>
      <c r="C2129" s="13"/>
      <c r="D2129" s="13"/>
      <c r="E2129" s="13"/>
      <c r="F2129" s="13"/>
      <c r="G2129" s="13"/>
      <c r="H2129" s="13"/>
      <c r="I2129" s="13"/>
      <c r="J2129" s="13">
        <v>1</v>
      </c>
      <c r="K2129" s="13">
        <v>5000</v>
      </c>
      <c r="L2129" s="13">
        <v>5831.74</v>
      </c>
      <c r="M2129" s="13">
        <v>130</v>
      </c>
      <c r="N2129" s="13">
        <v>1</v>
      </c>
      <c r="O2129" s="13">
        <v>5000</v>
      </c>
      <c r="P2129" s="13">
        <v>5831.74</v>
      </c>
      <c r="Q2129" s="13">
        <v>130</v>
      </c>
    </row>
    <row r="2130" spans="1:17" x14ac:dyDescent="0.35">
      <c r="A2130" s="12">
        <v>44.86</v>
      </c>
      <c r="B2130" s="13"/>
      <c r="C2130" s="13"/>
      <c r="D2130" s="13"/>
      <c r="E2130" s="13"/>
      <c r="F2130" s="13"/>
      <c r="G2130" s="13"/>
      <c r="H2130" s="13"/>
      <c r="I2130" s="13"/>
      <c r="J2130" s="13">
        <v>1</v>
      </c>
      <c r="K2130" s="13">
        <v>5000</v>
      </c>
      <c r="L2130" s="13">
        <v>5831.74</v>
      </c>
      <c r="M2130" s="13">
        <v>130</v>
      </c>
      <c r="N2130" s="13">
        <v>1</v>
      </c>
      <c r="O2130" s="13">
        <v>5000</v>
      </c>
      <c r="P2130" s="13">
        <v>5831.74</v>
      </c>
      <c r="Q2130" s="13">
        <v>130</v>
      </c>
    </row>
    <row r="2131" spans="1:17" x14ac:dyDescent="0.35">
      <c r="A2131" s="11" t="s">
        <v>525</v>
      </c>
      <c r="B2131" s="13"/>
      <c r="C2131" s="13"/>
      <c r="D2131" s="13"/>
      <c r="E2131" s="13"/>
      <c r="F2131" s="13"/>
      <c r="G2131" s="13"/>
      <c r="H2131" s="13"/>
      <c r="I2131" s="13"/>
      <c r="J2131" s="13">
        <v>1</v>
      </c>
      <c r="K2131" s="13">
        <v>3500</v>
      </c>
      <c r="L2131" s="13">
        <v>3803.55</v>
      </c>
      <c r="M2131" s="13">
        <v>130</v>
      </c>
      <c r="N2131" s="13">
        <v>1</v>
      </c>
      <c r="O2131" s="13">
        <v>3500</v>
      </c>
      <c r="P2131" s="13">
        <v>3803.55</v>
      </c>
      <c r="Q2131" s="13">
        <v>130</v>
      </c>
    </row>
    <row r="2132" spans="1:17" x14ac:dyDescent="0.35">
      <c r="A2132" s="12">
        <v>29.26</v>
      </c>
      <c r="B2132" s="13"/>
      <c r="C2132" s="13"/>
      <c r="D2132" s="13"/>
      <c r="E2132" s="13"/>
      <c r="F2132" s="13"/>
      <c r="G2132" s="13"/>
      <c r="H2132" s="13"/>
      <c r="I2132" s="13"/>
      <c r="J2132" s="13">
        <v>1</v>
      </c>
      <c r="K2132" s="13">
        <v>3500</v>
      </c>
      <c r="L2132" s="13">
        <v>3803.55</v>
      </c>
      <c r="M2132" s="13">
        <v>130</v>
      </c>
      <c r="N2132" s="13">
        <v>1</v>
      </c>
      <c r="O2132" s="13">
        <v>3500</v>
      </c>
      <c r="P2132" s="13">
        <v>3803.55</v>
      </c>
      <c r="Q2132" s="13">
        <v>130</v>
      </c>
    </row>
    <row r="2133" spans="1:17" x14ac:dyDescent="0.35">
      <c r="A2133" s="11" t="s">
        <v>8361</v>
      </c>
      <c r="B2133" s="13">
        <v>353</v>
      </c>
      <c r="C2133" s="13">
        <v>3468821</v>
      </c>
      <c r="D2133" s="13">
        <v>186206.7</v>
      </c>
      <c r="E2133" s="13">
        <v>2784</v>
      </c>
      <c r="F2133" s="13">
        <v>19</v>
      </c>
      <c r="G2133" s="13">
        <v>213777</v>
      </c>
      <c r="H2133" s="13">
        <v>34836</v>
      </c>
      <c r="I2133" s="13">
        <v>256</v>
      </c>
      <c r="J2133" s="13">
        <v>694</v>
      </c>
      <c r="K2133" s="13">
        <v>2845978</v>
      </c>
      <c r="L2133" s="13">
        <v>3147751.290000001</v>
      </c>
      <c r="M2133" s="13">
        <v>39032</v>
      </c>
      <c r="N2133" s="13">
        <v>1066</v>
      </c>
      <c r="O2133" s="13">
        <v>6528576</v>
      </c>
      <c r="P2133" s="13">
        <v>3368793.9900000012</v>
      </c>
      <c r="Q2133" s="13">
        <v>42072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42FEB-8C75-45A4-924D-E3B82C977BEC}">
  <dimension ref="A1:F17"/>
  <sheetViews>
    <sheetView workbookViewId="0">
      <selection activeCell="H41" sqref="H4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8311</v>
      </c>
      <c r="B1" t="s">
        <v>8307</v>
      </c>
    </row>
    <row r="3" spans="1:6" x14ac:dyDescent="0.35">
      <c r="A3" s="10" t="s">
        <v>8363</v>
      </c>
      <c r="B3" s="10" t="s">
        <v>8359</v>
      </c>
    </row>
    <row r="4" spans="1:6" x14ac:dyDescent="0.3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5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5">
      <c r="A6" s="15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5">
      <c r="A7" s="15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5">
      <c r="A8" s="15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5">
      <c r="A9" s="15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5">
      <c r="A10" s="15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5">
      <c r="A11" s="15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5">
      <c r="A12" s="15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5">
      <c r="A13" s="15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5">
      <c r="A14" s="15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5">
      <c r="A15" s="15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5">
      <c r="A16" s="15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5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8ECAA-44C1-4F48-89B5-180C809D6877}">
  <dimension ref="A1:F6"/>
  <sheetViews>
    <sheetView tabSelected="1" topLeftCell="C1" workbookViewId="0">
      <selection activeCell="G6" sqref="G6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8387</v>
      </c>
      <c r="B1" t="s">
        <v>8388</v>
      </c>
      <c r="C1" t="s">
        <v>8389</v>
      </c>
      <c r="D1" t="s">
        <v>8390</v>
      </c>
      <c r="E1" t="s">
        <v>8306</v>
      </c>
      <c r="F1" t="s">
        <v>8391</v>
      </c>
    </row>
    <row r="2" spans="1:6" x14ac:dyDescent="0.3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KickStarter!B:Q,16,FALSE)</f>
        <v>51.79</v>
      </c>
      <c r="F2">
        <f>VLOOKUP(A2,KickStarter!B:L,11,FALSE)</f>
        <v>39</v>
      </c>
    </row>
    <row r="3" spans="1:6" x14ac:dyDescent="0.3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KickStarter!B:Q,16,FALSE)</f>
        <v>36.07</v>
      </c>
      <c r="F3">
        <f>VLOOKUP(A3,KickStarter!B:L,11,FALSE)</f>
        <v>56</v>
      </c>
    </row>
    <row r="4" spans="1:6" x14ac:dyDescent="0.3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KickStarter!B:Q,16,FALSE)</f>
        <v>33.03</v>
      </c>
      <c r="F4">
        <f>VLOOKUP(A4,KickStarter!B:L,11,FALSE)</f>
        <v>78</v>
      </c>
    </row>
    <row r="5" spans="1:6" x14ac:dyDescent="0.3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KickStarter!B:Q,16,FALSE)</f>
        <v>44.92</v>
      </c>
      <c r="F5">
        <f>VLOOKUP(A5,KickStarter!B:L,11,FALSE)</f>
        <v>26</v>
      </c>
    </row>
    <row r="6" spans="1:6" x14ac:dyDescent="0.3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KickStarter!B:Q,16,FALSE)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Resources</vt:lpstr>
      <vt:lpstr>Theatre Outcomes By Launch Date</vt:lpstr>
      <vt:lpstr>Outcomes Based on Goals </vt:lpstr>
      <vt:lpstr>Parent_Category_by_Outcome</vt:lpstr>
      <vt:lpstr>Subcategory_Statistics </vt:lpstr>
      <vt:lpstr>Outcomes_Based_on_Launch_Date 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Mobeen</cp:lastModifiedBy>
  <dcterms:created xsi:type="dcterms:W3CDTF">2017-04-20T15:17:24Z</dcterms:created>
  <dcterms:modified xsi:type="dcterms:W3CDTF">2020-12-23T06:46:31Z</dcterms:modified>
</cp:coreProperties>
</file>