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rei\Documents\GitHub\slope-financial\"/>
    </mc:Choice>
  </mc:AlternateContent>
  <xr:revisionPtr revIDLastSave="0" documentId="8_{38C08419-E724-4CA0-9346-34C364959515}" xr6:coauthVersionLast="47" xr6:coauthVersionMax="47" xr10:uidLastSave="{00000000-0000-0000-0000-000000000000}"/>
  <bookViews>
    <workbookView xWindow="-30828" yWindow="-108" windowWidth="30936" windowHeight="16896" activeTab="4" xr2:uid="{B84DEF2A-60DD-480C-B9D6-40BEA2936D17}"/>
  </bookViews>
  <sheets>
    <sheet name="Sheet1" sheetId="1" r:id="rId1"/>
    <sheet name="Sheet4" sheetId="4" r:id="rId2"/>
    <sheet name="idea" sheetId="5" r:id="rId3"/>
    <sheet name="Sheet11" sheetId="11" r:id="rId4"/>
    <sheet name="results" sheetId="10" r:id="rId5"/>
    <sheet name="Sheet8" sheetId="8" r:id="rId6"/>
    <sheet name="Sheet9" sheetId="9" r:id="rId7"/>
    <sheet name="Sheet7" sheetId="7" r:id="rId8"/>
    <sheet name="Sheet6" sheetId="6" r:id="rId9"/>
    <sheet name="Sheet3" sheetId="3" r:id="rId10"/>
    <sheet name="Sheet2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1" l="1"/>
  <c r="T15" i="11"/>
  <c r="S16" i="11"/>
  <c r="S15" i="11"/>
  <c r="R16" i="11"/>
  <c r="R15" i="11"/>
  <c r="L24" i="10"/>
  <c r="J17" i="10"/>
  <c r="L17" i="10" s="1"/>
  <c r="K17" i="10"/>
  <c r="J6" i="10"/>
  <c r="L6" i="10" s="1"/>
  <c r="K6" i="10"/>
  <c r="J33" i="10"/>
  <c r="L33" i="10" s="1"/>
  <c r="K33" i="10"/>
  <c r="J9" i="10"/>
  <c r="L9" i="10" s="1"/>
  <c r="K9" i="10"/>
  <c r="J28" i="10"/>
  <c r="L28" i="10" s="1"/>
  <c r="K28" i="10"/>
  <c r="J29" i="10"/>
  <c r="L29" i="10" s="1"/>
  <c r="K29" i="10"/>
  <c r="J22" i="10"/>
  <c r="L22" i="10" s="1"/>
  <c r="K22" i="10"/>
  <c r="J21" i="10"/>
  <c r="L21" i="10" s="1"/>
  <c r="K21" i="10"/>
  <c r="J7" i="10"/>
  <c r="L7" i="10" s="1"/>
  <c r="K7" i="10"/>
  <c r="J31" i="10"/>
  <c r="L31" i="10" s="1"/>
  <c r="K31" i="10"/>
  <c r="J20" i="10"/>
  <c r="L20" i="10" s="1"/>
  <c r="K20" i="10"/>
  <c r="J19" i="10"/>
  <c r="L19" i="10" s="1"/>
  <c r="K19" i="10"/>
  <c r="J5" i="10"/>
  <c r="L5" i="10" s="1"/>
  <c r="K5" i="10"/>
  <c r="J12" i="10"/>
  <c r="L12" i="10" s="1"/>
  <c r="K12" i="10"/>
  <c r="J15" i="10"/>
  <c r="L15" i="10" s="1"/>
  <c r="K15" i="10"/>
  <c r="J10" i="10"/>
  <c r="L10" i="10" s="1"/>
  <c r="K10" i="10"/>
  <c r="J4" i="10"/>
  <c r="K4" i="10"/>
  <c r="L4" i="10" s="1"/>
  <c r="J30" i="10"/>
  <c r="L30" i="10" s="1"/>
  <c r="K30" i="10"/>
  <c r="J18" i="10"/>
  <c r="L18" i="10" s="1"/>
  <c r="K18" i="10"/>
  <c r="J24" i="10"/>
  <c r="K24" i="10"/>
  <c r="J14" i="10"/>
  <c r="L14" i="10" s="1"/>
  <c r="K14" i="10"/>
  <c r="J16" i="10"/>
  <c r="L16" i="10" s="1"/>
  <c r="K16" i="10"/>
  <c r="J11" i="10"/>
  <c r="L11" i="10" s="1"/>
  <c r="K11" i="10"/>
  <c r="J2" i="10"/>
  <c r="L2" i="10" s="1"/>
  <c r="K2" i="10"/>
  <c r="J3" i="10"/>
  <c r="K3" i="10"/>
  <c r="L3" i="10" s="1"/>
  <c r="J26" i="10"/>
  <c r="L26" i="10" s="1"/>
  <c r="K26" i="10"/>
  <c r="J27" i="10"/>
  <c r="L27" i="10" s="1"/>
  <c r="K27" i="10"/>
  <c r="J8" i="10"/>
  <c r="L8" i="10" s="1"/>
  <c r="K8" i="10"/>
  <c r="J13" i="10"/>
  <c r="L13" i="10" s="1"/>
  <c r="K13" i="10"/>
  <c r="J23" i="10"/>
  <c r="K23" i="10"/>
  <c r="L23" i="10" s="1"/>
  <c r="J32" i="10"/>
  <c r="L32" i="10" s="1"/>
  <c r="K32" i="10"/>
  <c r="K25" i="10"/>
  <c r="L25" i="10" s="1"/>
  <c r="J25" i="10"/>
  <c r="G2" i="7"/>
  <c r="G3" i="7"/>
  <c r="G4" i="7"/>
  <c r="G5" i="7"/>
  <c r="G6" i="7"/>
  <c r="G7" i="7"/>
  <c r="G1" i="7"/>
  <c r="I22" i="6"/>
  <c r="G21" i="6"/>
  <c r="G20" i="6"/>
  <c r="I10" i="4"/>
  <c r="K18" i="4"/>
  <c r="K17" i="4"/>
  <c r="K16" i="4"/>
  <c r="K15" i="4"/>
  <c r="K11" i="4"/>
  <c r="K12" i="4"/>
  <c r="K10" i="4"/>
  <c r="H18" i="4"/>
  <c r="H17" i="4"/>
  <c r="H16" i="4"/>
  <c r="H15" i="4"/>
  <c r="H12" i="4"/>
  <c r="H11" i="4"/>
  <c r="H10" i="4"/>
  <c r="H20" i="4"/>
  <c r="I12" i="4" s="1"/>
  <c r="F51" i="1"/>
  <c r="I15" i="4" l="1"/>
  <c r="J15" i="4" s="1"/>
  <c r="I16" i="4"/>
  <c r="J16" i="4" s="1"/>
  <c r="I17" i="4"/>
  <c r="J17" i="4" s="1"/>
  <c r="I18" i="4"/>
  <c r="J18" i="4" s="1"/>
  <c r="I11" i="4"/>
  <c r="J12" i="4"/>
  <c r="J11" i="4"/>
  <c r="J10" i="4"/>
</calcChain>
</file>

<file path=xl/sharedStrings.xml><?xml version="1.0" encoding="utf-8"?>
<sst xmlns="http://schemas.openxmlformats.org/spreadsheetml/2006/main" count="310" uniqueCount="236">
  <si>
    <t>1 Ayara, First of Locthwain # !Commander</t>
  </si>
  <si>
    <t>1 Abhorrent Overlord</t>
  </si>
  <si>
    <t>1 Arcane Signet</t>
  </si>
  <si>
    <t>1 Army of the Damned</t>
  </si>
  <si>
    <t>1 Ashnod's Altar</t>
  </si>
  <si>
    <t>1 Bastion of Remembrance</t>
  </si>
  <si>
    <t>1 Bitterblossom</t>
  </si>
  <si>
    <t>1 Blood Artist</t>
  </si>
  <si>
    <t>1 Bloodletter of Aclazotz</t>
  </si>
  <si>
    <t>1 Bontu's Monument</t>
  </si>
  <si>
    <t>1 Cabal Coffers</t>
  </si>
  <si>
    <t>1 Cabal Stronghold</t>
  </si>
  <si>
    <t>1 Charcoal Diamond</t>
  </si>
  <si>
    <t>1 Chittering Witch</t>
  </si>
  <si>
    <t>1 Crypt Ghast</t>
  </si>
  <si>
    <t>1 Crystal Chimes</t>
  </si>
  <si>
    <t>1 Curse of the Restless Dead</t>
  </si>
  <si>
    <t>1 Dark Prophecy</t>
  </si>
  <si>
    <t>1 Dark Ritual</t>
  </si>
  <si>
    <t>1 Defile</t>
  </si>
  <si>
    <t>1 Demonic Tutor</t>
  </si>
  <si>
    <t>1 Diabolic Intent</t>
  </si>
  <si>
    <t>1 Diabolic Tutor</t>
  </si>
  <si>
    <t>1 Dictate of Erebos</t>
  </si>
  <si>
    <t>1 Doomed Dissenter</t>
  </si>
  <si>
    <t>1 Dreadhorde Invasion</t>
  </si>
  <si>
    <t>1 Endrek Sahr, Master Breeder</t>
  </si>
  <si>
    <t>1 Exquisite Blood</t>
  </si>
  <si>
    <t>1 Falkenrath Noble</t>
  </si>
  <si>
    <t>1 Feed the Swarm</t>
  </si>
  <si>
    <t>1 Fell Stinger</t>
  </si>
  <si>
    <t>1 Final Parting</t>
  </si>
  <si>
    <t>1 Ghoulish Procession</t>
  </si>
  <si>
    <t>1 Grave Titan</t>
  </si>
  <si>
    <t>1 Gray Merchant of Asphodel</t>
  </si>
  <si>
    <t>1 Jadar, Ghoulcaller of Nephalia</t>
  </si>
  <si>
    <t>1 Liliana Vess</t>
  </si>
  <si>
    <t>1 Marauding Blight-Priest</t>
  </si>
  <si>
    <t>1 Morbid Opportunist</t>
  </si>
  <si>
    <t>1 Nykthos, Shrine to Nyx</t>
  </si>
  <si>
    <t>1 Nyx Lotus</t>
  </si>
  <si>
    <t>1 Ogre Slumlord</t>
  </si>
  <si>
    <t>1 Ophiomancer</t>
  </si>
  <si>
    <t>1 Panharmonicon</t>
  </si>
  <si>
    <t>1 Persistent Specimen</t>
  </si>
  <si>
    <t>1 Piper of the Swarm</t>
  </si>
  <si>
    <t>1 Pitiless Plunderer</t>
  </si>
  <si>
    <t>1 Plague of Vermin</t>
  </si>
  <si>
    <t>1 Plaguecrafter</t>
  </si>
  <si>
    <t>1 Reassembling Skeleton</t>
  </si>
  <si>
    <t>1 Sanguine Bond</t>
  </si>
  <si>
    <t>1 Sengir Autocrat</t>
  </si>
  <si>
    <t>1 Skull of Orm</t>
  </si>
  <si>
    <t>1 Sol Ring</t>
  </si>
  <si>
    <t>33 Swamp</t>
  </si>
  <si>
    <t>1 Syr Konrad, the Grim</t>
  </si>
  <si>
    <t>1 Szat's Will</t>
  </si>
  <si>
    <t>1 Tainted Adversary</t>
  </si>
  <si>
    <t>1 The Meathook Massacre</t>
  </si>
  <si>
    <t>1 Torment of Hailfire</t>
  </si>
  <si>
    <t>1 Tragic Slip</t>
  </si>
  <si>
    <t>1 Underworld Dreams</t>
  </si>
  <si>
    <t>1 Vampiric Tutor</t>
  </si>
  <si>
    <t>1 Victimize</t>
  </si>
  <si>
    <t>1 Village Rites</t>
  </si>
  <si>
    <t>1 Vindictive Vampire</t>
  </si>
  <si>
    <t>1 Vito, Thorn of the Dusk Rose</t>
  </si>
  <si>
    <t>1 Zulaport Cutthroat</t>
  </si>
  <si>
    <t>1 _____ _____ Rocketship</t>
  </si>
  <si>
    <t>Army of the Damned</t>
  </si>
  <si>
    <t>Ashnod's Altar</t>
  </si>
  <si>
    <t>Bastion of Remembrance</t>
  </si>
  <si>
    <t>Bolas's Citadel</t>
  </si>
  <si>
    <t>Dark Ritual</t>
  </si>
  <si>
    <t>Endless Ranks of the Dead</t>
  </si>
  <si>
    <t>Feed the Swarm</t>
  </si>
  <si>
    <t>Mirkwood Bats</t>
  </si>
  <si>
    <t>Phyrexian Altar</t>
  </si>
  <si>
    <t>Phyrexian Tower</t>
  </si>
  <si>
    <t>Toxic Deluge</t>
  </si>
  <si>
    <t>Vampiric Tutor</t>
  </si>
  <si>
    <t>Viscera Seer</t>
  </si>
  <si>
    <t>Witch's Cottage</t>
  </si>
  <si>
    <t>Zulaport Cutthroat</t>
  </si>
  <si>
    <t xml:space="preserve"> Rat 1/1 B</t>
  </si>
  <si>
    <t xml:space="preserve"> Serf 0/1 B</t>
  </si>
  <si>
    <t xml:space="preserve"> Snake 1/1 B</t>
  </si>
  <si>
    <t xml:space="preserve"> Thrull 0/1 B</t>
  </si>
  <si>
    <t xml:space="preserve"> Thrull 1/1 B</t>
  </si>
  <si>
    <t xml:space="preserve"> Treasure</t>
  </si>
  <si>
    <t xml:space="preserve"> Zombie 2/2 B</t>
  </si>
  <si>
    <t xml:space="preserve"> Zombie 2/2 B w/ Decayed</t>
  </si>
  <si>
    <t xml:space="preserve"> Zombie Army 0/0 B</t>
  </si>
  <si>
    <t>Abhorrent Overlord</t>
  </si>
  <si>
    <t>Arcane Signet</t>
  </si>
  <si>
    <t>Bitterblossom</t>
  </si>
  <si>
    <t>Blood Artist</t>
  </si>
  <si>
    <t>Bloodletter of Aclazotz</t>
  </si>
  <si>
    <t>Bontu's Monument</t>
  </si>
  <si>
    <t>Cabal Coffers</t>
  </si>
  <si>
    <t>Cabal Stronghold</t>
  </si>
  <si>
    <t>Charcoal Diamond</t>
  </si>
  <si>
    <t>Chittering Witch</t>
  </si>
  <si>
    <t>Crypt Ghast</t>
  </si>
  <si>
    <t>Crystal Chimes</t>
  </si>
  <si>
    <t>Curse of the Restless Dead</t>
  </si>
  <si>
    <t>Dark Prophecy</t>
  </si>
  <si>
    <t>Defile</t>
  </si>
  <si>
    <t>Demonic Tutor</t>
  </si>
  <si>
    <t>Diabolic Intent</t>
  </si>
  <si>
    <t>Diabolic Tutor</t>
  </si>
  <si>
    <t>Dictate of Erebos</t>
  </si>
  <si>
    <t>Doomed Dissenter</t>
  </si>
  <si>
    <t>Dreadhorde Invasion</t>
  </si>
  <si>
    <t>Endrek Sahr, Master Breeder</t>
  </si>
  <si>
    <t>Exquisite Blood</t>
  </si>
  <si>
    <t>Falkenrath Noble</t>
  </si>
  <si>
    <t>Fell Stinger</t>
  </si>
  <si>
    <t>Final Parting</t>
  </si>
  <si>
    <t>Ghoulish Procession</t>
  </si>
  <si>
    <t>Grave Titan</t>
  </si>
  <si>
    <t>Gray Merchant of Asphodel</t>
  </si>
  <si>
    <t>Jadar, Ghoulcaller of Nephalia</t>
  </si>
  <si>
    <t>Liliana Vess</t>
  </si>
  <si>
    <t>Marauding Blight-Priest</t>
  </si>
  <si>
    <t>Morbid Opportunist</t>
  </si>
  <si>
    <t>Nykthos, Shrine to Nyx</t>
  </si>
  <si>
    <t>Nyx Lotus</t>
  </si>
  <si>
    <t>Ogre Slumlord</t>
  </si>
  <si>
    <t>Ophiomancer</t>
  </si>
  <si>
    <t>Panharmonicon</t>
  </si>
  <si>
    <t>Persistent Specimen</t>
  </si>
  <si>
    <t>Piper of the Swarm</t>
  </si>
  <si>
    <t>Pitiless Plunderer</t>
  </si>
  <si>
    <t>Plague of Vermin</t>
  </si>
  <si>
    <t>Plaguecrafter</t>
  </si>
  <si>
    <t>Reassembling Skeleton</t>
  </si>
  <si>
    <t>Sanguine Bond</t>
  </si>
  <si>
    <t>Sengir Autocrat</t>
  </si>
  <si>
    <t>Skull of Orm</t>
  </si>
  <si>
    <t>Sol Ring</t>
  </si>
  <si>
    <t>Syr Konrad, the Grim</t>
  </si>
  <si>
    <t>Szat's Will</t>
  </si>
  <si>
    <t>Tainted Adversary</t>
  </si>
  <si>
    <t>The Meathook Massacre</t>
  </si>
  <si>
    <t>Torment of Hailfire</t>
  </si>
  <si>
    <t>Tragic Slip</t>
  </si>
  <si>
    <t>Underworld Dreams</t>
  </si>
  <si>
    <t>Victimize</t>
  </si>
  <si>
    <t>Village Rites</t>
  </si>
  <si>
    <t>Vindictive Vampire</t>
  </si>
  <si>
    <t>Vito, Thorn of the Dusk Rose</t>
  </si>
  <si>
    <t>_____ _____ Rocketship</t>
  </si>
  <si>
    <t>Ayara, First of Locthwain</t>
  </si>
  <si>
    <t>2 t:Human Soldier</t>
  </si>
  <si>
    <t>2 t:Harpy</t>
  </si>
  <si>
    <t>2 t:Faerie Rogue</t>
  </si>
  <si>
    <t>2 t:Rat</t>
  </si>
  <si>
    <t>2 t:Serf</t>
  </si>
  <si>
    <t>2 t:Snake</t>
  </si>
  <si>
    <t>2 t:Thrull</t>
  </si>
  <si>
    <t>2:Treasure</t>
  </si>
  <si>
    <t>7 t:Zombie</t>
  </si>
  <si>
    <t>2 t:Zombie</t>
  </si>
  <si>
    <t>2 t:Zombie Army</t>
  </si>
  <si>
    <t>brandon</t>
  </si>
  <si>
    <t>mark</t>
  </si>
  <si>
    <t>justin</t>
  </si>
  <si>
    <t>shipping</t>
  </si>
  <si>
    <t>tokens</t>
  </si>
  <si>
    <t>decks</t>
  </si>
  <si>
    <t>ben wurms</t>
  </si>
  <si>
    <t>ben ceo</t>
  </si>
  <si>
    <t>mark crabs</t>
  </si>
  <si>
    <t>nick mono black</t>
  </si>
  <si>
    <t>total cards</t>
  </si>
  <si>
    <t>total</t>
  </si>
  <si>
    <t>price with tax</t>
  </si>
  <si>
    <t>shipping total</t>
  </si>
  <si>
    <t>sold</t>
  </si>
  <si>
    <t>2024-03-06T16:30:00</t>
  </si>
  <si>
    <t>2024-03-06T17:54:00</t>
  </si>
  <si>
    <t>2024-03-07T17:09:00</t>
  </si>
  <si>
    <t>2024-03-07T18:08:00</t>
  </si>
  <si>
    <t>2024-03-07T18:45:00</t>
  </si>
  <si>
    <t>2024-03-07T19:24:00</t>
  </si>
  <si>
    <t>2024-03-11T16:32:00</t>
  </si>
  <si>
    <t>2024-03-11T16:51:00</t>
  </si>
  <si>
    <t>2024-03-11T17:43:00</t>
  </si>
  <si>
    <t>2024-03-11T18:21:00</t>
  </si>
  <si>
    <t>2024-03-12T14:25:00</t>
  </si>
  <si>
    <t>2024-03-12T14:50:00</t>
  </si>
  <si>
    <t>2024-03-12T17:21:00</t>
  </si>
  <si>
    <t>2024-03-12T17:42:00</t>
  </si>
  <si>
    <t>2024-03-05T17:30:00</t>
  </si>
  <si>
    <t>2024-03-06T14:32:00</t>
  </si>
  <si>
    <t>2024-03-06T19:51:00</t>
  </si>
  <si>
    <t>2024-03-07T14:59:00</t>
  </si>
  <si>
    <t>2024-03-07T16:17:00</t>
  </si>
  <si>
    <t>2024-03-05T17:57:00</t>
  </si>
  <si>
    <t>2024-03-06T14:51:00</t>
  </si>
  <si>
    <t>2024-03-06T16:24:00</t>
  </si>
  <si>
    <t>2024-03-06T18:09:00</t>
  </si>
  <si>
    <t>2024-03-07T14:39:00</t>
  </si>
  <si>
    <t>2024-03-07T16:11:00</t>
  </si>
  <si>
    <t>2024-03-07T18:17:00</t>
  </si>
  <si>
    <t>2024-03-07T18:39:00</t>
  </si>
  <si>
    <t>2024-03-07T19:28:00</t>
  </si>
  <si>
    <t>2024-03-08T15:38:00</t>
  </si>
  <si>
    <t>2024-03-08T15:46:00</t>
  </si>
  <si>
    <t>2024-03-08T17:43:00</t>
  </si>
  <si>
    <t>2024-03-08T17:45:00</t>
  </si>
  <si>
    <t>2024-03-08T19:30:00</t>
  </si>
  <si>
    <t>2024-03-08T20:29:00</t>
  </si>
  <si>
    <t>2024-03-11T15:16:00</t>
  </si>
  <si>
    <t>2024-03-12T13:31:00</t>
  </si>
  <si>
    <t>2024-03-12T14:21:00</t>
  </si>
  <si>
    <t>2024-03-12T14:52:00</t>
  </si>
  <si>
    <t>2024-03-13T13:30:00</t>
  </si>
  <si>
    <t>2024-03-13T14:36:00</t>
  </si>
  <si>
    <t>2024-03-13T14:55:00</t>
  </si>
  <si>
    <t>2024-03-13T15:28:00</t>
  </si>
  <si>
    <t>2024-03-13T16:04:00</t>
  </si>
  <si>
    <t>2024-03-13T16:16:00</t>
  </si>
  <si>
    <t>2024-03-13T17:16:00</t>
  </si>
  <si>
    <t>2024-03-13T18:25:00</t>
  </si>
  <si>
    <t>2024-03-13T18:46:00</t>
  </si>
  <si>
    <t>modifier</t>
  </si>
  <si>
    <t>return</t>
  </si>
  <si>
    <t>profitable</t>
  </si>
  <si>
    <t>percent</t>
  </si>
  <si>
    <t>lookback</t>
  </si>
  <si>
    <t>multiplier</t>
  </si>
  <si>
    <t>other_multiplier</t>
  </si>
  <si>
    <t>rank</t>
  </si>
  <si>
    <t>rank_total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</si>
</sst>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0.00\ [$€-1];[Red]\-#,##0.00\ [$€-1]"/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68" fontId="0" fillId="0" borderId="0" xfId="0" applyNumberFormat="1"/>
    <xf numFmtId="44" fontId="0" fillId="0" borderId="0" xfId="2" applyFont="1"/>
    <xf numFmtId="44" fontId="0" fillId="0" borderId="0" xfId="0" applyNumberFormat="1"/>
    <xf numFmtId="10" fontId="0" fillId="0" borderId="0" xfId="0" applyNumberFormat="1"/>
    <xf numFmtId="9" fontId="0" fillId="0" borderId="0" xfId="3" applyFont="1"/>
    <xf numFmtId="169" fontId="0" fillId="0" borderId="0" xfId="3" applyNumberFormat="1" applyFon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533400</xdr:colOff>
      <xdr:row>19</xdr:row>
      <xdr:rowOff>114300</xdr:rowOff>
    </xdr:from>
    <xdr:to>
      <xdr:col>18</xdr:col>
      <xdr:colOff>358495</xdr:colOff>
      <xdr:row>34</xdr:row>
      <xdr:rowOff>15469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B4189-CE52-3279-5BD6-6115AD319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3589020"/>
          <a:ext cx="4092295" cy="264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403860</xdr:colOff>
      <xdr:row>1</xdr:row>
      <xdr:rowOff>175260</xdr:rowOff>
    </xdr:from>
    <xdr:to>
      <xdr:col>19</xdr:col>
      <xdr:colOff>175663</xdr:colOff>
      <xdr:row>19</xdr:row>
      <xdr:rowOff>122201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31E0A72-91DA-3BAF-5C37-294378C7B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9460" y="358140"/>
          <a:ext cx="4648603" cy="3238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4F06-DF0E-4A2C-97ED-E2AEACAE3016}">
  <dimension ref="A1:R85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6" x14ac:dyDescent="0.3">
      <c r="A49" t="s">
        <v>48</v>
      </c>
    </row>
    <row r="50" spans="1:6" x14ac:dyDescent="0.3">
      <c r="A50" t="s">
        <v>49</v>
      </c>
    </row>
    <row r="51" spans="1:6" x14ac:dyDescent="0.3">
      <c r="A51" t="s">
        <v>50</v>
      </c>
      <c r="F51">
        <f>70+33</f>
        <v>103</v>
      </c>
    </row>
    <row r="52" spans="1:6" x14ac:dyDescent="0.3">
      <c r="A52" t="s">
        <v>51</v>
      </c>
    </row>
    <row r="53" spans="1:6" x14ac:dyDescent="0.3">
      <c r="A53" t="s">
        <v>52</v>
      </c>
    </row>
    <row r="54" spans="1:6" x14ac:dyDescent="0.3">
      <c r="A54" t="s">
        <v>53</v>
      </c>
    </row>
    <row r="55" spans="1:6" x14ac:dyDescent="0.3">
      <c r="A55" t="s">
        <v>54</v>
      </c>
    </row>
    <row r="56" spans="1:6" x14ac:dyDescent="0.3">
      <c r="A56" t="s">
        <v>55</v>
      </c>
    </row>
    <row r="57" spans="1:6" x14ac:dyDescent="0.3">
      <c r="A57" t="s">
        <v>56</v>
      </c>
    </row>
    <row r="58" spans="1:6" x14ac:dyDescent="0.3">
      <c r="A58" t="s">
        <v>57</v>
      </c>
    </row>
    <row r="59" spans="1:6" x14ac:dyDescent="0.3">
      <c r="A59" t="s">
        <v>58</v>
      </c>
    </row>
    <row r="60" spans="1:6" x14ac:dyDescent="0.3">
      <c r="A60" t="s">
        <v>59</v>
      </c>
    </row>
    <row r="61" spans="1:6" x14ac:dyDescent="0.3">
      <c r="A61" t="s">
        <v>60</v>
      </c>
    </row>
    <row r="62" spans="1:6" x14ac:dyDescent="0.3">
      <c r="A62" t="s">
        <v>61</v>
      </c>
    </row>
    <row r="63" spans="1:6" x14ac:dyDescent="0.3">
      <c r="A63" t="s">
        <v>62</v>
      </c>
    </row>
    <row r="64" spans="1:6" x14ac:dyDescent="0.3">
      <c r="A64" t="s">
        <v>63</v>
      </c>
    </row>
    <row r="65" spans="1:18" x14ac:dyDescent="0.3">
      <c r="A65" t="s">
        <v>64</v>
      </c>
    </row>
    <row r="66" spans="1:18" x14ac:dyDescent="0.3">
      <c r="A66" t="s">
        <v>65</v>
      </c>
    </row>
    <row r="67" spans="1:18" x14ac:dyDescent="0.3">
      <c r="A67" t="s">
        <v>66</v>
      </c>
      <c r="G67" t="s">
        <v>156</v>
      </c>
      <c r="J67" t="s">
        <v>84</v>
      </c>
      <c r="K67" t="s">
        <v>85</v>
      </c>
      <c r="L67" t="s">
        <v>86</v>
      </c>
      <c r="M67" t="s">
        <v>87</v>
      </c>
      <c r="N67" t="s">
        <v>88</v>
      </c>
      <c r="O67" t="s">
        <v>89</v>
      </c>
      <c r="P67" t="s">
        <v>90</v>
      </c>
      <c r="Q67" t="s">
        <v>91</v>
      </c>
      <c r="R67" t="s">
        <v>92</v>
      </c>
    </row>
    <row r="68" spans="1:18" x14ac:dyDescent="0.3">
      <c r="A68" t="s">
        <v>67</v>
      </c>
      <c r="G68" t="s">
        <v>155</v>
      </c>
    </row>
    <row r="69" spans="1:18" x14ac:dyDescent="0.3">
      <c r="A69" t="s">
        <v>68</v>
      </c>
      <c r="G69" t="s">
        <v>154</v>
      </c>
    </row>
    <row r="70" spans="1:18" x14ac:dyDescent="0.3">
      <c r="G70" t="s">
        <v>157</v>
      </c>
    </row>
    <row r="71" spans="1:18" x14ac:dyDescent="0.3">
      <c r="B71" t="s">
        <v>69</v>
      </c>
      <c r="G71" t="s">
        <v>158</v>
      </c>
    </row>
    <row r="72" spans="1:18" x14ac:dyDescent="0.3">
      <c r="B72" t="s">
        <v>70</v>
      </c>
      <c r="G72" t="s">
        <v>159</v>
      </c>
    </row>
    <row r="73" spans="1:18" x14ac:dyDescent="0.3">
      <c r="B73" t="s">
        <v>71</v>
      </c>
      <c r="G73" t="s">
        <v>160</v>
      </c>
    </row>
    <row r="74" spans="1:18" x14ac:dyDescent="0.3">
      <c r="B74" t="s">
        <v>72</v>
      </c>
      <c r="F74" s="2"/>
      <c r="G74" t="s">
        <v>160</v>
      </c>
    </row>
    <row r="75" spans="1:18" x14ac:dyDescent="0.3">
      <c r="B75" t="s">
        <v>73</v>
      </c>
      <c r="F75" s="2"/>
      <c r="G75" t="s">
        <v>161</v>
      </c>
    </row>
    <row r="76" spans="1:18" x14ac:dyDescent="0.3">
      <c r="B76" t="s">
        <v>74</v>
      </c>
      <c r="F76" s="2"/>
      <c r="G76" t="s">
        <v>162</v>
      </c>
    </row>
    <row r="77" spans="1:18" x14ac:dyDescent="0.3">
      <c r="B77" t="s">
        <v>75</v>
      </c>
      <c r="F77" s="2"/>
      <c r="G77" t="s">
        <v>163</v>
      </c>
    </row>
    <row r="78" spans="1:18" x14ac:dyDescent="0.3">
      <c r="B78" t="s">
        <v>76</v>
      </c>
      <c r="F78" s="2"/>
      <c r="G78" t="s">
        <v>164</v>
      </c>
    </row>
    <row r="79" spans="1:18" x14ac:dyDescent="0.3">
      <c r="B79" t="s">
        <v>77</v>
      </c>
      <c r="G79" s="1"/>
    </row>
    <row r="80" spans="1:18" x14ac:dyDescent="0.3">
      <c r="B80" t="s">
        <v>78</v>
      </c>
      <c r="F80" s="2"/>
      <c r="G80" s="1"/>
    </row>
    <row r="81" spans="2:7" x14ac:dyDescent="0.3">
      <c r="B81" t="s">
        <v>79</v>
      </c>
      <c r="G81" s="1"/>
    </row>
    <row r="82" spans="2:7" x14ac:dyDescent="0.3">
      <c r="B82" t="s">
        <v>80</v>
      </c>
      <c r="F82" s="2"/>
      <c r="G82" s="1"/>
    </row>
    <row r="83" spans="2:7" x14ac:dyDescent="0.3">
      <c r="B83" t="s">
        <v>81</v>
      </c>
      <c r="F83" s="2"/>
      <c r="G83" s="1"/>
    </row>
    <row r="84" spans="2:7" x14ac:dyDescent="0.3">
      <c r="B84" t="s">
        <v>82</v>
      </c>
      <c r="F84" s="2"/>
      <c r="G84" s="1"/>
    </row>
    <row r="85" spans="2:7" x14ac:dyDescent="0.3">
      <c r="B85" t="s">
        <v>83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66A9-92A9-4D76-A56A-4A7695C95066}">
  <dimension ref="A1:A30"/>
  <sheetViews>
    <sheetView workbookViewId="0">
      <selection activeCell="B8" sqref="B8"/>
    </sheetView>
  </sheetViews>
  <sheetFormatPr defaultRowHeight="14.4" x14ac:dyDescent="0.3"/>
  <sheetData>
    <row r="1" spans="1:1" x14ac:dyDescent="0.3">
      <c r="A1">
        <v>1</v>
      </c>
    </row>
    <row r="2" spans="1:1" x14ac:dyDescent="0.3">
      <c r="A2" t="s">
        <v>69</v>
      </c>
    </row>
    <row r="3" spans="1:1" x14ac:dyDescent="0.3">
      <c r="A3">
        <v>1</v>
      </c>
    </row>
    <row r="4" spans="1:1" x14ac:dyDescent="0.3">
      <c r="A4" t="s">
        <v>70</v>
      </c>
    </row>
    <row r="5" spans="1:1" x14ac:dyDescent="0.3">
      <c r="A5">
        <v>1</v>
      </c>
    </row>
    <row r="6" spans="1:1" x14ac:dyDescent="0.3">
      <c r="A6" t="s">
        <v>71</v>
      </c>
    </row>
    <row r="7" spans="1:1" x14ac:dyDescent="0.3">
      <c r="A7">
        <v>1</v>
      </c>
    </row>
    <row r="8" spans="1:1" x14ac:dyDescent="0.3">
      <c r="A8" t="s">
        <v>72</v>
      </c>
    </row>
    <row r="9" spans="1:1" x14ac:dyDescent="0.3">
      <c r="A9">
        <v>1</v>
      </c>
    </row>
    <row r="10" spans="1:1" x14ac:dyDescent="0.3">
      <c r="A10" t="s">
        <v>73</v>
      </c>
    </row>
    <row r="11" spans="1:1" x14ac:dyDescent="0.3">
      <c r="A11">
        <v>1</v>
      </c>
    </row>
    <row r="12" spans="1:1" x14ac:dyDescent="0.3">
      <c r="A12" t="s">
        <v>74</v>
      </c>
    </row>
    <row r="13" spans="1:1" x14ac:dyDescent="0.3">
      <c r="A13">
        <v>1</v>
      </c>
    </row>
    <row r="14" spans="1:1" x14ac:dyDescent="0.3">
      <c r="A14" t="s">
        <v>75</v>
      </c>
    </row>
    <row r="15" spans="1:1" x14ac:dyDescent="0.3">
      <c r="A15">
        <v>1</v>
      </c>
    </row>
    <row r="16" spans="1:1" x14ac:dyDescent="0.3">
      <c r="A16" t="s">
        <v>76</v>
      </c>
    </row>
    <row r="17" spans="1:1" x14ac:dyDescent="0.3">
      <c r="A17">
        <v>1</v>
      </c>
    </row>
    <row r="18" spans="1:1" x14ac:dyDescent="0.3">
      <c r="A18" t="s">
        <v>77</v>
      </c>
    </row>
    <row r="19" spans="1:1" x14ac:dyDescent="0.3">
      <c r="A19">
        <v>1</v>
      </c>
    </row>
    <row r="20" spans="1:1" x14ac:dyDescent="0.3">
      <c r="A20" t="s">
        <v>78</v>
      </c>
    </row>
    <row r="21" spans="1:1" x14ac:dyDescent="0.3">
      <c r="A21">
        <v>1</v>
      </c>
    </row>
    <row r="22" spans="1:1" x14ac:dyDescent="0.3">
      <c r="A22" t="s">
        <v>79</v>
      </c>
    </row>
    <row r="23" spans="1:1" x14ac:dyDescent="0.3">
      <c r="A23">
        <v>1</v>
      </c>
    </row>
    <row r="24" spans="1:1" x14ac:dyDescent="0.3">
      <c r="A24" t="s">
        <v>80</v>
      </c>
    </row>
    <row r="25" spans="1:1" x14ac:dyDescent="0.3">
      <c r="A25">
        <v>1</v>
      </c>
    </row>
    <row r="26" spans="1:1" x14ac:dyDescent="0.3">
      <c r="A26" t="s">
        <v>81</v>
      </c>
    </row>
    <row r="27" spans="1:1" x14ac:dyDescent="0.3">
      <c r="A27">
        <v>1</v>
      </c>
    </row>
    <row r="28" spans="1:1" x14ac:dyDescent="0.3">
      <c r="A28" t="s">
        <v>82</v>
      </c>
    </row>
    <row r="29" spans="1:1" x14ac:dyDescent="0.3">
      <c r="A29">
        <v>1</v>
      </c>
    </row>
    <row r="30" spans="1:1" x14ac:dyDescent="0.3">
      <c r="A30" t="s">
        <v>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847A-0C91-45D5-97EC-4F47B390E9C7}">
  <dimension ref="A1:A79"/>
  <sheetViews>
    <sheetView topLeftCell="A66" workbookViewId="0">
      <selection activeCell="C93" sqref="C93"/>
    </sheetView>
  </sheetViews>
  <sheetFormatPr defaultRowHeight="14.4" x14ac:dyDescent="0.3"/>
  <sheetData>
    <row r="1" spans="1:1" x14ac:dyDescent="0.3">
      <c r="A1" t="s">
        <v>152</v>
      </c>
    </row>
    <row r="2" spans="1:1" x14ac:dyDescent="0.3">
      <c r="A2" t="s">
        <v>54</v>
      </c>
    </row>
    <row r="3" spans="1:1" x14ac:dyDescent="0.3">
      <c r="A3" t="s">
        <v>93</v>
      </c>
    </row>
    <row r="4" spans="1:1" x14ac:dyDescent="0.3">
      <c r="A4" t="s">
        <v>94</v>
      </c>
    </row>
    <row r="5" spans="1:1" x14ac:dyDescent="0.3">
      <c r="A5" t="s">
        <v>69</v>
      </c>
    </row>
    <row r="6" spans="1:1" x14ac:dyDescent="0.3">
      <c r="A6" t="s">
        <v>69</v>
      </c>
    </row>
    <row r="7" spans="1:1" x14ac:dyDescent="0.3">
      <c r="A7" t="s">
        <v>70</v>
      </c>
    </row>
    <row r="8" spans="1:1" x14ac:dyDescent="0.3">
      <c r="A8" t="s">
        <v>70</v>
      </c>
    </row>
    <row r="9" spans="1:1" x14ac:dyDescent="0.3">
      <c r="A9" t="s">
        <v>153</v>
      </c>
    </row>
    <row r="10" spans="1:1" x14ac:dyDescent="0.3">
      <c r="A10" t="s">
        <v>71</v>
      </c>
    </row>
    <row r="11" spans="1:1" x14ac:dyDescent="0.3">
      <c r="A11" t="s">
        <v>95</v>
      </c>
    </row>
    <row r="12" spans="1:1" x14ac:dyDescent="0.3">
      <c r="A12" t="s">
        <v>96</v>
      </c>
    </row>
    <row r="13" spans="1:1" x14ac:dyDescent="0.3">
      <c r="A13" t="s">
        <v>97</v>
      </c>
    </row>
    <row r="14" spans="1:1" x14ac:dyDescent="0.3">
      <c r="A14" t="s">
        <v>72</v>
      </c>
    </row>
    <row r="15" spans="1:1" x14ac:dyDescent="0.3">
      <c r="A15" t="s">
        <v>98</v>
      </c>
    </row>
    <row r="16" spans="1:1" x14ac:dyDescent="0.3">
      <c r="A16" t="s">
        <v>99</v>
      </c>
    </row>
    <row r="17" spans="1:1" x14ac:dyDescent="0.3">
      <c r="A17" t="s">
        <v>100</v>
      </c>
    </row>
    <row r="18" spans="1:1" x14ac:dyDescent="0.3">
      <c r="A18" t="s">
        <v>101</v>
      </c>
    </row>
    <row r="19" spans="1:1" x14ac:dyDescent="0.3">
      <c r="A19" t="s">
        <v>102</v>
      </c>
    </row>
    <row r="20" spans="1:1" x14ac:dyDescent="0.3">
      <c r="A20" t="s">
        <v>103</v>
      </c>
    </row>
    <row r="21" spans="1:1" x14ac:dyDescent="0.3">
      <c r="A21" t="s">
        <v>104</v>
      </c>
    </row>
    <row r="22" spans="1:1" x14ac:dyDescent="0.3">
      <c r="A22" t="s">
        <v>105</v>
      </c>
    </row>
    <row r="23" spans="1:1" x14ac:dyDescent="0.3">
      <c r="A23" t="s">
        <v>106</v>
      </c>
    </row>
    <row r="24" spans="1:1" x14ac:dyDescent="0.3">
      <c r="A24" t="s">
        <v>73</v>
      </c>
    </row>
    <row r="25" spans="1:1" x14ac:dyDescent="0.3">
      <c r="A25" t="s">
        <v>107</v>
      </c>
    </row>
    <row r="26" spans="1:1" x14ac:dyDescent="0.3">
      <c r="A26" t="s">
        <v>108</v>
      </c>
    </row>
    <row r="27" spans="1:1" x14ac:dyDescent="0.3">
      <c r="A27" t="s">
        <v>109</v>
      </c>
    </row>
    <row r="28" spans="1:1" x14ac:dyDescent="0.3">
      <c r="A28" t="s">
        <v>110</v>
      </c>
    </row>
    <row r="29" spans="1:1" x14ac:dyDescent="0.3">
      <c r="A29" t="s">
        <v>111</v>
      </c>
    </row>
    <row r="30" spans="1:1" x14ac:dyDescent="0.3">
      <c r="A30" t="s">
        <v>112</v>
      </c>
    </row>
    <row r="31" spans="1:1" x14ac:dyDescent="0.3">
      <c r="A31" t="s">
        <v>113</v>
      </c>
    </row>
    <row r="32" spans="1:1" x14ac:dyDescent="0.3">
      <c r="A32" t="s">
        <v>74</v>
      </c>
    </row>
    <row r="33" spans="1:1" x14ac:dyDescent="0.3">
      <c r="A33" t="s">
        <v>114</v>
      </c>
    </row>
    <row r="34" spans="1:1" x14ac:dyDescent="0.3">
      <c r="A34" t="s">
        <v>115</v>
      </c>
    </row>
    <row r="35" spans="1:1" x14ac:dyDescent="0.3">
      <c r="A35" t="s">
        <v>116</v>
      </c>
    </row>
    <row r="36" spans="1:1" x14ac:dyDescent="0.3">
      <c r="A36" t="s">
        <v>75</v>
      </c>
    </row>
    <row r="37" spans="1:1" x14ac:dyDescent="0.3">
      <c r="A37" t="s">
        <v>117</v>
      </c>
    </row>
    <row r="38" spans="1:1" x14ac:dyDescent="0.3">
      <c r="A38" t="s">
        <v>118</v>
      </c>
    </row>
    <row r="39" spans="1:1" x14ac:dyDescent="0.3">
      <c r="A39" t="s">
        <v>119</v>
      </c>
    </row>
    <row r="40" spans="1:1" x14ac:dyDescent="0.3">
      <c r="A40" t="s">
        <v>120</v>
      </c>
    </row>
    <row r="41" spans="1:1" x14ac:dyDescent="0.3">
      <c r="A41" t="s">
        <v>121</v>
      </c>
    </row>
    <row r="42" spans="1:1" x14ac:dyDescent="0.3">
      <c r="A42" t="s">
        <v>122</v>
      </c>
    </row>
    <row r="43" spans="1:1" x14ac:dyDescent="0.3">
      <c r="A43" t="s">
        <v>123</v>
      </c>
    </row>
    <row r="44" spans="1:1" x14ac:dyDescent="0.3">
      <c r="A44" t="s">
        <v>124</v>
      </c>
    </row>
    <row r="45" spans="1:1" x14ac:dyDescent="0.3">
      <c r="A45" t="s">
        <v>76</v>
      </c>
    </row>
    <row r="46" spans="1:1" x14ac:dyDescent="0.3">
      <c r="A46" t="s">
        <v>125</v>
      </c>
    </row>
    <row r="47" spans="1:1" x14ac:dyDescent="0.3">
      <c r="A47" t="s">
        <v>126</v>
      </c>
    </row>
    <row r="48" spans="1:1" x14ac:dyDescent="0.3">
      <c r="A48" t="s">
        <v>127</v>
      </c>
    </row>
    <row r="49" spans="1:1" x14ac:dyDescent="0.3">
      <c r="A49" t="s">
        <v>128</v>
      </c>
    </row>
    <row r="50" spans="1:1" x14ac:dyDescent="0.3">
      <c r="A50" t="s">
        <v>129</v>
      </c>
    </row>
    <row r="51" spans="1:1" x14ac:dyDescent="0.3">
      <c r="A51" t="s">
        <v>130</v>
      </c>
    </row>
    <row r="52" spans="1:1" x14ac:dyDescent="0.3">
      <c r="A52" t="s">
        <v>131</v>
      </c>
    </row>
    <row r="53" spans="1:1" x14ac:dyDescent="0.3">
      <c r="A53" t="s">
        <v>77</v>
      </c>
    </row>
    <row r="54" spans="1:1" x14ac:dyDescent="0.3">
      <c r="A54" t="s">
        <v>78</v>
      </c>
    </row>
    <row r="55" spans="1:1" x14ac:dyDescent="0.3">
      <c r="A55" t="s">
        <v>132</v>
      </c>
    </row>
    <row r="56" spans="1:1" x14ac:dyDescent="0.3">
      <c r="A56" t="s">
        <v>133</v>
      </c>
    </row>
    <row r="57" spans="1:1" x14ac:dyDescent="0.3">
      <c r="A57" t="s">
        <v>134</v>
      </c>
    </row>
    <row r="58" spans="1:1" x14ac:dyDescent="0.3">
      <c r="A58" t="s">
        <v>135</v>
      </c>
    </row>
    <row r="59" spans="1:1" x14ac:dyDescent="0.3">
      <c r="A59" t="s">
        <v>136</v>
      </c>
    </row>
    <row r="60" spans="1:1" x14ac:dyDescent="0.3">
      <c r="A60" t="s">
        <v>137</v>
      </c>
    </row>
    <row r="61" spans="1:1" x14ac:dyDescent="0.3">
      <c r="A61" t="s">
        <v>138</v>
      </c>
    </row>
    <row r="62" spans="1:1" x14ac:dyDescent="0.3">
      <c r="A62" t="s">
        <v>139</v>
      </c>
    </row>
    <row r="63" spans="1:1" x14ac:dyDescent="0.3">
      <c r="A63" t="s">
        <v>140</v>
      </c>
    </row>
    <row r="64" spans="1:1" x14ac:dyDescent="0.3">
      <c r="A64" t="s">
        <v>141</v>
      </c>
    </row>
    <row r="65" spans="1:1" x14ac:dyDescent="0.3">
      <c r="A65" t="s">
        <v>142</v>
      </c>
    </row>
    <row r="66" spans="1:1" x14ac:dyDescent="0.3">
      <c r="A66" t="s">
        <v>143</v>
      </c>
    </row>
    <row r="67" spans="1:1" x14ac:dyDescent="0.3">
      <c r="A67" t="s">
        <v>144</v>
      </c>
    </row>
    <row r="68" spans="1:1" x14ac:dyDescent="0.3">
      <c r="A68" t="s">
        <v>145</v>
      </c>
    </row>
    <row r="69" spans="1:1" x14ac:dyDescent="0.3">
      <c r="A69" t="s">
        <v>79</v>
      </c>
    </row>
    <row r="70" spans="1:1" x14ac:dyDescent="0.3">
      <c r="A70" t="s">
        <v>146</v>
      </c>
    </row>
    <row r="71" spans="1:1" x14ac:dyDescent="0.3">
      <c r="A71" t="s">
        <v>147</v>
      </c>
    </row>
    <row r="72" spans="1:1" x14ac:dyDescent="0.3">
      <c r="A72" t="s">
        <v>80</v>
      </c>
    </row>
    <row r="73" spans="1:1" x14ac:dyDescent="0.3">
      <c r="A73" t="s">
        <v>148</v>
      </c>
    </row>
    <row r="74" spans="1:1" x14ac:dyDescent="0.3">
      <c r="A74" t="s">
        <v>149</v>
      </c>
    </row>
    <row r="75" spans="1:1" x14ac:dyDescent="0.3">
      <c r="A75" t="s">
        <v>150</v>
      </c>
    </row>
    <row r="76" spans="1:1" x14ac:dyDescent="0.3">
      <c r="A76" t="s">
        <v>81</v>
      </c>
    </row>
    <row r="77" spans="1:1" x14ac:dyDescent="0.3">
      <c r="A77" t="s">
        <v>151</v>
      </c>
    </row>
    <row r="78" spans="1:1" x14ac:dyDescent="0.3">
      <c r="A78" t="s">
        <v>82</v>
      </c>
    </row>
    <row r="79" spans="1:1" x14ac:dyDescent="0.3">
      <c r="A79" t="s">
        <v>83</v>
      </c>
    </row>
  </sheetData>
  <sortState xmlns:xlrd2="http://schemas.microsoft.com/office/spreadsheetml/2017/richdata2" ref="A1:A79">
    <sortCondition ref="A73:A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6E60-9EFC-4B2D-9641-560EF3333B15}">
  <dimension ref="E9:K21"/>
  <sheetViews>
    <sheetView workbookViewId="0">
      <selection activeCell="K15" sqref="K15:K16"/>
    </sheetView>
  </sheetViews>
  <sheetFormatPr defaultRowHeight="14.4" x14ac:dyDescent="0.3"/>
  <cols>
    <col min="7" max="7" width="11.88671875" bestFit="1" customWidth="1"/>
    <col min="8" max="8" width="13.21875" bestFit="1" customWidth="1"/>
    <col min="9" max="9" width="13.21875" style="3" bestFit="1" customWidth="1"/>
    <col min="10" max="10" width="8.6640625" bestFit="1" customWidth="1"/>
  </cols>
  <sheetData>
    <row r="9" spans="5:11" x14ac:dyDescent="0.3">
      <c r="E9" t="s">
        <v>169</v>
      </c>
      <c r="H9" s="3" t="s">
        <v>177</v>
      </c>
      <c r="I9" s="3" t="s">
        <v>168</v>
      </c>
      <c r="J9" t="s">
        <v>176</v>
      </c>
    </row>
    <row r="10" spans="5:11" x14ac:dyDescent="0.3">
      <c r="E10" t="s">
        <v>165</v>
      </c>
      <c r="F10">
        <v>31</v>
      </c>
      <c r="G10">
        <v>55</v>
      </c>
      <c r="H10" s="3">
        <f>F10/G10*16.7*1.0785</f>
        <v>10.151626363636364</v>
      </c>
      <c r="I10" s="3">
        <f>F10/$H$20*$H$21</f>
        <v>2.2091446028513242</v>
      </c>
      <c r="J10" s="4">
        <f>H10+I10</f>
        <v>12.360770966487689</v>
      </c>
      <c r="K10" s="4">
        <f>ROUNDUP(J10,0)</f>
        <v>13</v>
      </c>
    </row>
    <row r="11" spans="5:11" x14ac:dyDescent="0.3">
      <c r="E11" t="s">
        <v>166</v>
      </c>
      <c r="F11">
        <v>12</v>
      </c>
      <c r="G11">
        <v>55</v>
      </c>
      <c r="H11" s="3">
        <f>F11/G11*16.7*1.0785</f>
        <v>3.9296618181818177</v>
      </c>
      <c r="I11" s="3">
        <f>F11/$H$20*$H$21</f>
        <v>0.85515274949083508</v>
      </c>
      <c r="J11" s="4">
        <f>H11+I11</f>
        <v>4.7848145676726528</v>
      </c>
      <c r="K11" s="4">
        <f t="shared" ref="K11:K12" si="0">ROUNDUP(J11,0)</f>
        <v>5</v>
      </c>
    </row>
    <row r="12" spans="5:11" x14ac:dyDescent="0.3">
      <c r="E12" t="s">
        <v>167</v>
      </c>
      <c r="F12">
        <v>4</v>
      </c>
      <c r="G12">
        <v>55</v>
      </c>
      <c r="H12" s="3">
        <f>F12/G12*16.7*1.0785</f>
        <v>1.3098872727272726</v>
      </c>
      <c r="I12" s="3">
        <f>F12/$H$20*$H$21</f>
        <v>0.28505091649694497</v>
      </c>
      <c r="J12" s="4">
        <f>H12+I12</f>
        <v>1.5949381892242176</v>
      </c>
      <c r="K12" s="4">
        <f t="shared" si="0"/>
        <v>2</v>
      </c>
    </row>
    <row r="13" spans="5:11" x14ac:dyDescent="0.3">
      <c r="H13" s="3"/>
    </row>
    <row r="14" spans="5:11" x14ac:dyDescent="0.3">
      <c r="E14" t="s">
        <v>170</v>
      </c>
      <c r="H14" s="3"/>
    </row>
    <row r="15" spans="5:11" x14ac:dyDescent="0.3">
      <c r="E15" t="s">
        <v>171</v>
      </c>
      <c r="F15">
        <v>100</v>
      </c>
      <c r="H15" s="3">
        <f>29.75*1.0785</f>
        <v>32.085374999999999</v>
      </c>
      <c r="I15" s="3">
        <f>F15/$H$20*$H$21</f>
        <v>7.1262729124236257</v>
      </c>
      <c r="J15" s="4">
        <f>H15+I15</f>
        <v>39.211647912423622</v>
      </c>
      <c r="K15" s="4">
        <f t="shared" ref="K15:K18" si="1">ROUNDUP(J15,0)</f>
        <v>40</v>
      </c>
    </row>
    <row r="16" spans="5:11" x14ac:dyDescent="0.3">
      <c r="E16" t="s">
        <v>172</v>
      </c>
      <c r="F16">
        <v>100</v>
      </c>
      <c r="H16" s="3">
        <f>29.75*1.0785</f>
        <v>32.085374999999999</v>
      </c>
      <c r="I16" s="3">
        <f>F16/$H$20*$H$21</f>
        <v>7.1262729124236257</v>
      </c>
      <c r="J16" s="4">
        <f>H16+I16</f>
        <v>39.211647912423622</v>
      </c>
      <c r="K16" s="4">
        <f t="shared" si="1"/>
        <v>40</v>
      </c>
    </row>
    <row r="17" spans="5:11" x14ac:dyDescent="0.3">
      <c r="E17" t="s">
        <v>173</v>
      </c>
      <c r="F17">
        <v>100</v>
      </c>
      <c r="H17" s="3">
        <f>29.75*1.0785</f>
        <v>32.085374999999999</v>
      </c>
      <c r="I17" s="3">
        <f>F17/$H$20*$H$21</f>
        <v>7.1262729124236257</v>
      </c>
      <c r="J17" s="4">
        <f>H17+I17</f>
        <v>39.211647912423622</v>
      </c>
      <c r="K17" s="4">
        <f t="shared" si="1"/>
        <v>40</v>
      </c>
    </row>
    <row r="18" spans="5:11" x14ac:dyDescent="0.3">
      <c r="E18" t="s">
        <v>174</v>
      </c>
      <c r="F18">
        <v>144</v>
      </c>
      <c r="H18" s="3">
        <f>41.55*1.0785</f>
        <v>44.811675000000001</v>
      </c>
      <c r="I18" s="3">
        <f>F18/$H$20*$H$21</f>
        <v>10.261832993890021</v>
      </c>
      <c r="J18" s="4">
        <f>H18+I18</f>
        <v>55.073507993890018</v>
      </c>
      <c r="K18" s="4">
        <f t="shared" si="1"/>
        <v>56</v>
      </c>
    </row>
    <row r="20" spans="5:11" x14ac:dyDescent="0.3">
      <c r="G20" t="s">
        <v>175</v>
      </c>
      <c r="H20">
        <f>SUM(F9:F18)</f>
        <v>491</v>
      </c>
    </row>
    <row r="21" spans="5:11" x14ac:dyDescent="0.3">
      <c r="G21" t="s">
        <v>178</v>
      </c>
      <c r="H21">
        <v>34.99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CF23-940A-4163-B1A8-9F5D16B68457}">
  <dimension ref="A1"/>
  <sheetViews>
    <sheetView workbookViewId="0">
      <selection activeCell="V11" sqref="V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EDD0-D6FB-478C-AE56-12F802C63AF3}">
  <dimension ref="R15:T16"/>
  <sheetViews>
    <sheetView topLeftCell="P1" workbookViewId="0">
      <selection activeCell="W16" sqref="W16"/>
    </sheetView>
  </sheetViews>
  <sheetFormatPr defaultRowHeight="14.4" x14ac:dyDescent="0.3"/>
  <sheetData>
    <row r="15" spans="18:20" x14ac:dyDescent="0.3">
      <c r="R15">
        <f>310/28</f>
        <v>11.071428571428571</v>
      </c>
      <c r="S15">
        <f>0.6*50</f>
        <v>30</v>
      </c>
      <c r="T15">
        <f>S15/R15</f>
        <v>2.709677419354839</v>
      </c>
    </row>
    <row r="16" spans="18:20" x14ac:dyDescent="0.3">
      <c r="R16">
        <f>200/28</f>
        <v>7.1428571428571432</v>
      </c>
      <c r="S16">
        <f>0.4*50</f>
        <v>20</v>
      </c>
      <c r="T16">
        <f>S16/R16</f>
        <v>2.8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E050-C95B-4225-AD64-EC45A788D5C8}">
  <dimension ref="A1:L33"/>
  <sheetViews>
    <sheetView tabSelected="1" topLeftCell="B1" workbookViewId="0">
      <selection activeCell="N22" sqref="N22"/>
    </sheetView>
  </sheetViews>
  <sheetFormatPr defaultRowHeight="14.4" x14ac:dyDescent="0.3"/>
  <cols>
    <col min="2" max="2" width="8.88671875" style="7"/>
    <col min="3" max="3" width="8.88671875" style="8"/>
    <col min="4" max="4" width="8.88671875" style="3"/>
    <col min="7" max="7" width="8.88671875" style="6"/>
  </cols>
  <sheetData>
    <row r="1" spans="1:12" x14ac:dyDescent="0.3">
      <c r="B1" s="7" t="s">
        <v>227</v>
      </c>
      <c r="C1" s="8" t="s">
        <v>233</v>
      </c>
      <c r="D1" s="3" t="s">
        <v>228</v>
      </c>
      <c r="E1" t="s">
        <v>229</v>
      </c>
      <c r="F1" t="s">
        <v>176</v>
      </c>
      <c r="G1" s="6" t="s">
        <v>230</v>
      </c>
      <c r="H1" t="s">
        <v>232</v>
      </c>
      <c r="I1" t="s">
        <v>231</v>
      </c>
      <c r="J1" t="s">
        <v>234</v>
      </c>
      <c r="K1" t="s">
        <v>234</v>
      </c>
      <c r="L1" t="s">
        <v>235</v>
      </c>
    </row>
    <row r="2" spans="1:12" x14ac:dyDescent="0.3">
      <c r="A2">
        <v>2</v>
      </c>
      <c r="B2" s="7">
        <v>0</v>
      </c>
      <c r="C2" s="8">
        <v>0.01</v>
      </c>
      <c r="D2" s="3">
        <v>156.44</v>
      </c>
      <c r="E2">
        <v>14</v>
      </c>
      <c r="F2">
        <v>17</v>
      </c>
      <c r="G2" s="6">
        <v>0.82352899999999996</v>
      </c>
      <c r="H2">
        <v>13.5</v>
      </c>
      <c r="I2">
        <v>45</v>
      </c>
      <c r="J2">
        <f>RANK(D2,D:D)</f>
        <v>1</v>
      </c>
      <c r="K2">
        <f>RANK(G2,G:G)</f>
        <v>4</v>
      </c>
      <c r="L2">
        <f>J2+K2</f>
        <v>5</v>
      </c>
    </row>
    <row r="3" spans="1:12" x14ac:dyDescent="0.3">
      <c r="A3">
        <v>3</v>
      </c>
      <c r="B3" s="7">
        <v>0</v>
      </c>
      <c r="C3" s="8">
        <v>1.4999999999999999E-2</v>
      </c>
      <c r="D3" s="3">
        <v>144.53</v>
      </c>
      <c r="E3">
        <v>12</v>
      </c>
      <c r="F3">
        <v>14</v>
      </c>
      <c r="G3" s="6">
        <v>0.85714299999999999</v>
      </c>
      <c r="H3">
        <v>13.5</v>
      </c>
      <c r="I3">
        <v>45</v>
      </c>
      <c r="J3">
        <f>RANK(D3,D:D)</f>
        <v>4</v>
      </c>
      <c r="K3">
        <f>RANK(G3,G:G)</f>
        <v>1</v>
      </c>
      <c r="L3">
        <f>J3+K3</f>
        <v>5</v>
      </c>
    </row>
    <row r="4" spans="1:12" x14ac:dyDescent="0.3">
      <c r="A4">
        <v>11</v>
      </c>
      <c r="B4" s="7">
        <v>0.01</v>
      </c>
      <c r="C4" s="8">
        <v>1.4999999999999999E-2</v>
      </c>
      <c r="D4" s="3">
        <v>129.18</v>
      </c>
      <c r="E4">
        <v>11</v>
      </c>
      <c r="F4">
        <v>13</v>
      </c>
      <c r="G4" s="6">
        <v>0.84615399999999996</v>
      </c>
      <c r="H4">
        <v>13.5</v>
      </c>
      <c r="I4">
        <v>30</v>
      </c>
      <c r="J4">
        <f>RANK(D4,D:D)</f>
        <v>5</v>
      </c>
      <c r="K4">
        <f>RANK(G4,G:G)</f>
        <v>2</v>
      </c>
      <c r="L4">
        <f>J4+K4</f>
        <v>7</v>
      </c>
    </row>
    <row r="5" spans="1:12" x14ac:dyDescent="0.3">
      <c r="A5">
        <v>7</v>
      </c>
      <c r="B5" s="7">
        <v>5.0000000000000001E-3</v>
      </c>
      <c r="C5" s="8">
        <v>1.4999999999999999E-2</v>
      </c>
      <c r="D5" s="3">
        <v>146.63999999999999</v>
      </c>
      <c r="E5">
        <v>12</v>
      </c>
      <c r="F5">
        <v>16</v>
      </c>
      <c r="G5" s="6">
        <v>0.75</v>
      </c>
      <c r="H5">
        <v>13.5</v>
      </c>
      <c r="I5">
        <v>30</v>
      </c>
      <c r="J5">
        <f>RANK(D5,D:D)</f>
        <v>2</v>
      </c>
      <c r="K5">
        <f>RANK(G5,G:G)</f>
        <v>12</v>
      </c>
      <c r="L5">
        <f>J5+K5</f>
        <v>14</v>
      </c>
    </row>
    <row r="6" spans="1:12" x14ac:dyDescent="0.3">
      <c r="A6">
        <v>1</v>
      </c>
      <c r="B6" s="7">
        <v>0</v>
      </c>
      <c r="C6" s="8">
        <v>5.0000000000000001E-3</v>
      </c>
      <c r="D6" s="3">
        <v>93.9</v>
      </c>
      <c r="E6">
        <v>14</v>
      </c>
      <c r="F6">
        <v>17</v>
      </c>
      <c r="G6" s="6">
        <v>0.82352899999999996</v>
      </c>
      <c r="H6">
        <v>13.5</v>
      </c>
      <c r="I6">
        <v>60</v>
      </c>
      <c r="J6">
        <f>RANK(D6,D:D)</f>
        <v>14</v>
      </c>
      <c r="K6">
        <f>RANK(G6,G:G)</f>
        <v>4</v>
      </c>
      <c r="L6">
        <f>J6+K6</f>
        <v>18</v>
      </c>
    </row>
    <row r="7" spans="1:12" x14ac:dyDescent="0.3">
      <c r="A7">
        <v>3</v>
      </c>
      <c r="B7" s="7">
        <v>0</v>
      </c>
      <c r="C7" s="8">
        <v>1.4999999999999999E-2</v>
      </c>
      <c r="D7" s="3">
        <v>144.55000000000001</v>
      </c>
      <c r="E7">
        <v>14</v>
      </c>
      <c r="F7">
        <v>19</v>
      </c>
      <c r="G7" s="6">
        <v>0.736842</v>
      </c>
      <c r="H7">
        <v>13.5</v>
      </c>
      <c r="I7">
        <v>30</v>
      </c>
      <c r="J7">
        <f>RANK(D7,D:D)</f>
        <v>3</v>
      </c>
      <c r="K7">
        <f>RANK(G7,G:G)</f>
        <v>15</v>
      </c>
      <c r="L7">
        <f>J7+K7</f>
        <v>18</v>
      </c>
    </row>
    <row r="8" spans="1:12" x14ac:dyDescent="0.3">
      <c r="A8">
        <v>6</v>
      </c>
      <c r="B8" s="7">
        <v>5.0000000000000001E-3</v>
      </c>
      <c r="C8" s="8">
        <v>0.01</v>
      </c>
      <c r="D8" s="3">
        <v>128.59</v>
      </c>
      <c r="E8">
        <v>12</v>
      </c>
      <c r="F8">
        <v>16</v>
      </c>
      <c r="G8" s="6">
        <v>0.75</v>
      </c>
      <c r="H8">
        <v>13.5</v>
      </c>
      <c r="I8">
        <v>45</v>
      </c>
      <c r="J8">
        <f>RANK(D8,D:D)</f>
        <v>6</v>
      </c>
      <c r="K8">
        <f>RANK(G8,G:G)</f>
        <v>12</v>
      </c>
      <c r="L8">
        <f>J8+K8</f>
        <v>18</v>
      </c>
    </row>
    <row r="9" spans="1:12" x14ac:dyDescent="0.3">
      <c r="A9">
        <v>6</v>
      </c>
      <c r="B9" s="7">
        <v>5.0000000000000001E-3</v>
      </c>
      <c r="C9" s="8">
        <v>5.0000000000000001E-3</v>
      </c>
      <c r="D9" s="3">
        <v>81.25</v>
      </c>
      <c r="E9">
        <v>10</v>
      </c>
      <c r="F9">
        <v>12</v>
      </c>
      <c r="G9" s="6">
        <v>0.83333299999999999</v>
      </c>
      <c r="H9">
        <v>13.5</v>
      </c>
      <c r="I9">
        <v>60</v>
      </c>
      <c r="J9">
        <f>RANK(D9,D:D)</f>
        <v>18</v>
      </c>
      <c r="K9">
        <f>RANK(G9,G:G)</f>
        <v>3</v>
      </c>
      <c r="L9">
        <f>J9+K9</f>
        <v>21</v>
      </c>
    </row>
    <row r="10" spans="1:12" x14ac:dyDescent="0.3">
      <c r="A10">
        <v>10</v>
      </c>
      <c r="B10" s="7">
        <v>0.01</v>
      </c>
      <c r="C10" s="8">
        <v>0.01</v>
      </c>
      <c r="D10" s="3">
        <v>84.67</v>
      </c>
      <c r="E10">
        <v>14</v>
      </c>
      <c r="F10">
        <v>18</v>
      </c>
      <c r="G10" s="6">
        <v>0.77777799999999997</v>
      </c>
      <c r="H10">
        <v>13.5</v>
      </c>
      <c r="I10">
        <v>30</v>
      </c>
      <c r="J10">
        <f>RANK(D10,D:D)</f>
        <v>16</v>
      </c>
      <c r="K10">
        <f>RANK(G10,G:G)</f>
        <v>8</v>
      </c>
      <c r="L10">
        <f>J10+K10</f>
        <v>24</v>
      </c>
    </row>
    <row r="11" spans="1:12" x14ac:dyDescent="0.3">
      <c r="A11">
        <v>1</v>
      </c>
      <c r="B11" s="7">
        <v>0</v>
      </c>
      <c r="C11" s="8">
        <v>5.0000000000000001E-3</v>
      </c>
      <c r="D11" s="3">
        <v>117.42</v>
      </c>
      <c r="E11">
        <v>17</v>
      </c>
      <c r="F11">
        <v>24</v>
      </c>
      <c r="G11" s="6">
        <v>0.70833299999999999</v>
      </c>
      <c r="H11">
        <v>13.5</v>
      </c>
      <c r="I11">
        <v>45</v>
      </c>
      <c r="J11">
        <f>RANK(D11,D:D)</f>
        <v>9</v>
      </c>
      <c r="K11">
        <f>RANK(G11,G:G)</f>
        <v>20</v>
      </c>
      <c r="L11">
        <f>J11+K11</f>
        <v>29</v>
      </c>
    </row>
    <row r="12" spans="1:12" x14ac:dyDescent="0.3">
      <c r="A12">
        <v>8</v>
      </c>
      <c r="B12" s="7">
        <v>0.01</v>
      </c>
      <c r="C12" s="8">
        <v>0</v>
      </c>
      <c r="D12" s="3">
        <v>62.08</v>
      </c>
      <c r="E12">
        <v>19</v>
      </c>
      <c r="F12">
        <v>24</v>
      </c>
      <c r="G12" s="6">
        <v>0.79166700000000001</v>
      </c>
      <c r="H12">
        <v>13.5</v>
      </c>
      <c r="I12">
        <v>30</v>
      </c>
      <c r="J12">
        <f>RANK(D12,D:D)</f>
        <v>23</v>
      </c>
      <c r="K12">
        <f>RANK(G12,G:G)</f>
        <v>7</v>
      </c>
      <c r="L12">
        <f>J12+K12</f>
        <v>30</v>
      </c>
    </row>
    <row r="13" spans="1:12" x14ac:dyDescent="0.3">
      <c r="A13">
        <v>7</v>
      </c>
      <c r="B13" s="7">
        <v>5.0000000000000001E-3</v>
      </c>
      <c r="C13" s="8">
        <v>1.4999999999999999E-2</v>
      </c>
      <c r="D13" s="3">
        <v>117.28</v>
      </c>
      <c r="E13">
        <v>9</v>
      </c>
      <c r="F13">
        <v>13</v>
      </c>
      <c r="G13" s="6">
        <v>0.69230800000000003</v>
      </c>
      <c r="H13">
        <v>13.5</v>
      </c>
      <c r="I13">
        <v>45</v>
      </c>
      <c r="J13">
        <f>RANK(D13,D:D)</f>
        <v>10</v>
      </c>
      <c r="K13">
        <f>RANK(G13,G:G)</f>
        <v>21</v>
      </c>
      <c r="L13">
        <f>J13+K13</f>
        <v>31</v>
      </c>
    </row>
    <row r="14" spans="1:12" x14ac:dyDescent="0.3">
      <c r="A14">
        <v>15</v>
      </c>
      <c r="B14" s="7">
        <v>1.4999999999999999E-2</v>
      </c>
      <c r="C14" s="8">
        <v>1.4999999999999999E-2</v>
      </c>
      <c r="D14" s="3">
        <v>58.2</v>
      </c>
      <c r="E14">
        <v>7</v>
      </c>
      <c r="F14">
        <v>9</v>
      </c>
      <c r="G14" s="6">
        <v>0.77777799999999997</v>
      </c>
      <c r="H14">
        <v>13.5</v>
      </c>
      <c r="I14">
        <v>30</v>
      </c>
      <c r="J14">
        <f>RANK(D14,D:D)</f>
        <v>24</v>
      </c>
      <c r="K14">
        <f>RANK(G14,G:G)</f>
        <v>8</v>
      </c>
      <c r="L14">
        <f>J14+K14</f>
        <v>32</v>
      </c>
    </row>
    <row r="15" spans="1:12" x14ac:dyDescent="0.3">
      <c r="A15">
        <v>9</v>
      </c>
      <c r="B15" s="7">
        <v>0.01</v>
      </c>
      <c r="C15" s="8">
        <v>5.0000000000000001E-3</v>
      </c>
      <c r="D15" s="3">
        <v>64.05</v>
      </c>
      <c r="E15">
        <v>17</v>
      </c>
      <c r="F15">
        <v>22</v>
      </c>
      <c r="G15" s="6">
        <v>0.77272700000000005</v>
      </c>
      <c r="H15">
        <v>13.5</v>
      </c>
      <c r="I15">
        <v>30</v>
      </c>
      <c r="J15">
        <f>RANK(D15,D:D)</f>
        <v>22</v>
      </c>
      <c r="K15">
        <f>RANK(G15,G:G)</f>
        <v>11</v>
      </c>
      <c r="L15">
        <f>J15+K15</f>
        <v>33</v>
      </c>
    </row>
    <row r="16" spans="1:12" x14ac:dyDescent="0.3">
      <c r="A16">
        <v>0</v>
      </c>
      <c r="B16" s="7">
        <v>0</v>
      </c>
      <c r="C16" s="8">
        <v>0</v>
      </c>
      <c r="D16" s="3">
        <v>104.74</v>
      </c>
      <c r="E16">
        <v>24</v>
      </c>
      <c r="F16">
        <v>35</v>
      </c>
      <c r="G16" s="6">
        <v>0.68571400000000005</v>
      </c>
      <c r="H16">
        <v>13.5</v>
      </c>
      <c r="I16">
        <v>45</v>
      </c>
      <c r="J16">
        <f>RANK(D16,D:D)</f>
        <v>11</v>
      </c>
      <c r="K16">
        <f>RANK(G16,G:G)</f>
        <v>22</v>
      </c>
      <c r="L16">
        <f>J16+K16</f>
        <v>33</v>
      </c>
    </row>
    <row r="17" spans="1:12" x14ac:dyDescent="0.3">
      <c r="A17">
        <v>5</v>
      </c>
      <c r="B17" s="7">
        <v>5.0000000000000001E-3</v>
      </c>
      <c r="C17" s="8">
        <v>0</v>
      </c>
      <c r="D17" s="3">
        <v>52.64</v>
      </c>
      <c r="E17">
        <v>14</v>
      </c>
      <c r="F17">
        <v>18</v>
      </c>
      <c r="G17" s="6">
        <v>0.77777799999999997</v>
      </c>
      <c r="H17">
        <v>13.5</v>
      </c>
      <c r="I17">
        <v>60</v>
      </c>
      <c r="J17">
        <f>RANK(D17,D:D)</f>
        <v>26</v>
      </c>
      <c r="K17">
        <f>RANK(G17,G:G)</f>
        <v>8</v>
      </c>
      <c r="L17">
        <f>J17+K17</f>
        <v>34</v>
      </c>
    </row>
    <row r="18" spans="1:12" x14ac:dyDescent="0.3">
      <c r="A18">
        <v>13</v>
      </c>
      <c r="B18" s="7">
        <v>1.4999999999999999E-2</v>
      </c>
      <c r="C18" s="8">
        <v>5.0000000000000001E-3</v>
      </c>
      <c r="D18" s="3">
        <v>37.1</v>
      </c>
      <c r="E18">
        <v>9</v>
      </c>
      <c r="F18">
        <v>11</v>
      </c>
      <c r="G18" s="6">
        <v>0.81818199999999996</v>
      </c>
      <c r="H18">
        <v>13.5</v>
      </c>
      <c r="I18">
        <v>30</v>
      </c>
      <c r="J18">
        <f>RANK(D18,D:D)</f>
        <v>28</v>
      </c>
      <c r="K18">
        <f>RANK(G18,G:G)</f>
        <v>6</v>
      </c>
      <c r="L18">
        <f>J18+K18</f>
        <v>34</v>
      </c>
    </row>
    <row r="19" spans="1:12" x14ac:dyDescent="0.3">
      <c r="A19">
        <v>6</v>
      </c>
      <c r="B19" s="7">
        <v>5.0000000000000001E-3</v>
      </c>
      <c r="C19" s="8">
        <v>0.01</v>
      </c>
      <c r="D19" s="3">
        <v>120.74</v>
      </c>
      <c r="E19">
        <v>14</v>
      </c>
      <c r="F19">
        <v>24</v>
      </c>
      <c r="G19" s="6">
        <v>0.58333299999999999</v>
      </c>
      <c r="H19">
        <v>13.5</v>
      </c>
      <c r="I19">
        <v>30</v>
      </c>
      <c r="J19">
        <f>RANK(D19,D:D)</f>
        <v>7</v>
      </c>
      <c r="K19">
        <f>RANK(G19,G:G)</f>
        <v>30</v>
      </c>
      <c r="L19">
        <f>J19+K19</f>
        <v>37</v>
      </c>
    </row>
    <row r="20" spans="1:12" x14ac:dyDescent="0.3">
      <c r="A20">
        <v>5</v>
      </c>
      <c r="B20" s="7">
        <v>5.0000000000000001E-3</v>
      </c>
      <c r="C20" s="8">
        <v>5.0000000000000001E-3</v>
      </c>
      <c r="D20" s="3">
        <v>99.03</v>
      </c>
      <c r="E20">
        <v>19</v>
      </c>
      <c r="F20">
        <v>30</v>
      </c>
      <c r="G20" s="6">
        <v>0.63333300000000003</v>
      </c>
      <c r="H20">
        <v>13.5</v>
      </c>
      <c r="I20">
        <v>30</v>
      </c>
      <c r="J20">
        <f>RANK(D20,D:D)</f>
        <v>12</v>
      </c>
      <c r="K20">
        <f>RANK(G20,G:G)</f>
        <v>26</v>
      </c>
      <c r="L20">
        <f>J20+K20</f>
        <v>38</v>
      </c>
    </row>
    <row r="21" spans="1:12" x14ac:dyDescent="0.3">
      <c r="A21">
        <v>2</v>
      </c>
      <c r="B21" s="7">
        <v>0</v>
      </c>
      <c r="C21" s="8">
        <v>0.01</v>
      </c>
      <c r="D21" s="3">
        <v>118.28</v>
      </c>
      <c r="E21">
        <v>17</v>
      </c>
      <c r="F21">
        <v>31</v>
      </c>
      <c r="G21" s="6">
        <v>0.54838699999999996</v>
      </c>
      <c r="H21">
        <v>13.5</v>
      </c>
      <c r="I21">
        <v>30</v>
      </c>
      <c r="J21">
        <f>RANK(D21,D:D)</f>
        <v>8</v>
      </c>
      <c r="K21">
        <f>RANK(G21,G:G)</f>
        <v>32</v>
      </c>
      <c r="L21">
        <f>J21+K21</f>
        <v>40</v>
      </c>
    </row>
    <row r="22" spans="1:12" x14ac:dyDescent="0.3">
      <c r="A22">
        <v>1</v>
      </c>
      <c r="B22" s="7">
        <v>0</v>
      </c>
      <c r="C22" s="8">
        <v>5.0000000000000001E-3</v>
      </c>
      <c r="D22" s="3">
        <v>97.91</v>
      </c>
      <c r="E22">
        <v>23</v>
      </c>
      <c r="F22">
        <v>39</v>
      </c>
      <c r="G22" s="6">
        <v>0.58974400000000005</v>
      </c>
      <c r="H22">
        <v>13.5</v>
      </c>
      <c r="I22">
        <v>30</v>
      </c>
      <c r="J22">
        <f>RANK(D22,D:D)</f>
        <v>13</v>
      </c>
      <c r="K22">
        <f>RANK(G22,G:G)</f>
        <v>29</v>
      </c>
      <c r="L22">
        <f>J22+K22</f>
        <v>42</v>
      </c>
    </row>
    <row r="23" spans="1:12" x14ac:dyDescent="0.3">
      <c r="A23">
        <v>8</v>
      </c>
      <c r="B23" s="7">
        <v>0.01</v>
      </c>
      <c r="C23" s="8">
        <v>0</v>
      </c>
      <c r="D23" s="3">
        <v>27.12</v>
      </c>
      <c r="E23">
        <v>9</v>
      </c>
      <c r="F23">
        <v>12</v>
      </c>
      <c r="G23" s="6">
        <v>0.75</v>
      </c>
      <c r="H23">
        <v>13.5</v>
      </c>
      <c r="I23">
        <v>45</v>
      </c>
      <c r="J23">
        <f>RANK(D23,D:D)</f>
        <v>30</v>
      </c>
      <c r="K23">
        <f>RANK(G23,G:G)</f>
        <v>12</v>
      </c>
      <c r="L23">
        <f>J23+K23</f>
        <v>42</v>
      </c>
    </row>
    <row r="24" spans="1:12" x14ac:dyDescent="0.3">
      <c r="A24">
        <v>14</v>
      </c>
      <c r="B24" s="7">
        <v>1.4999999999999999E-2</v>
      </c>
      <c r="C24" s="8">
        <v>0.01</v>
      </c>
      <c r="D24" s="3">
        <v>40.97</v>
      </c>
      <c r="E24">
        <v>8</v>
      </c>
      <c r="F24">
        <v>11</v>
      </c>
      <c r="G24" s="6">
        <v>0.72727299999999995</v>
      </c>
      <c r="H24">
        <v>13.5</v>
      </c>
      <c r="I24">
        <v>30</v>
      </c>
      <c r="J24">
        <f>RANK(D24,D:D)</f>
        <v>27</v>
      </c>
      <c r="K24">
        <f>RANK(G24,G:G)</f>
        <v>16</v>
      </c>
      <c r="L24">
        <f>J24+K24</f>
        <v>43</v>
      </c>
    </row>
    <row r="25" spans="1:12" x14ac:dyDescent="0.3">
      <c r="A25">
        <v>0</v>
      </c>
      <c r="B25" s="7">
        <v>0</v>
      </c>
      <c r="C25" s="8">
        <v>0</v>
      </c>
      <c r="D25" s="3">
        <v>71.36</v>
      </c>
      <c r="E25">
        <v>22</v>
      </c>
      <c r="F25">
        <v>33</v>
      </c>
      <c r="G25" s="6">
        <v>0.66666700000000001</v>
      </c>
      <c r="H25">
        <v>13.5</v>
      </c>
      <c r="I25">
        <v>60</v>
      </c>
      <c r="J25">
        <f>RANK(D25,D:D)</f>
        <v>20</v>
      </c>
      <c r="K25">
        <f>RANK(G25,G:G)</f>
        <v>24</v>
      </c>
      <c r="L25">
        <f>J25+K25</f>
        <v>44</v>
      </c>
    </row>
    <row r="26" spans="1:12" x14ac:dyDescent="0.3">
      <c r="A26">
        <v>4</v>
      </c>
      <c r="B26" s="7">
        <v>5.0000000000000001E-3</v>
      </c>
      <c r="C26" s="8">
        <v>0</v>
      </c>
      <c r="D26" s="3">
        <v>67.06</v>
      </c>
      <c r="E26">
        <v>17</v>
      </c>
      <c r="F26">
        <v>25</v>
      </c>
      <c r="G26" s="6">
        <v>0.68</v>
      </c>
      <c r="H26">
        <v>13.5</v>
      </c>
      <c r="I26">
        <v>45</v>
      </c>
      <c r="J26">
        <f>RANK(D26,D:D)</f>
        <v>21</v>
      </c>
      <c r="K26">
        <f>RANK(G26,G:G)</f>
        <v>23</v>
      </c>
      <c r="L26">
        <f>J26+K26</f>
        <v>44</v>
      </c>
    </row>
    <row r="27" spans="1:12" x14ac:dyDescent="0.3">
      <c r="A27">
        <v>5</v>
      </c>
      <c r="B27" s="7">
        <v>5.0000000000000001E-3</v>
      </c>
      <c r="C27" s="8">
        <v>5.0000000000000001E-3</v>
      </c>
      <c r="D27" s="3">
        <v>56.51</v>
      </c>
      <c r="E27">
        <v>15</v>
      </c>
      <c r="F27">
        <v>21</v>
      </c>
      <c r="G27" s="6">
        <v>0.71428599999999998</v>
      </c>
      <c r="H27">
        <v>13.5</v>
      </c>
      <c r="I27">
        <v>45</v>
      </c>
      <c r="J27">
        <f>RANK(D27,D:D)</f>
        <v>25</v>
      </c>
      <c r="K27">
        <f>RANK(G27,G:G)</f>
        <v>19</v>
      </c>
      <c r="L27">
        <f>J27+K27</f>
        <v>44</v>
      </c>
    </row>
    <row r="28" spans="1:12" x14ac:dyDescent="0.3">
      <c r="A28">
        <v>7</v>
      </c>
      <c r="B28" s="7">
        <v>5.0000000000000001E-3</v>
      </c>
      <c r="C28" s="8">
        <v>0.01</v>
      </c>
      <c r="D28" s="3">
        <v>83.1</v>
      </c>
      <c r="E28">
        <v>6</v>
      </c>
      <c r="F28">
        <v>10</v>
      </c>
      <c r="G28" s="6">
        <v>0.6</v>
      </c>
      <c r="H28">
        <v>13.5</v>
      </c>
      <c r="I28">
        <v>60</v>
      </c>
      <c r="J28">
        <f>RANK(D28,D:D)</f>
        <v>17</v>
      </c>
      <c r="K28">
        <f>RANK(G28,G:G)</f>
        <v>28</v>
      </c>
      <c r="L28">
        <f>J28+K28</f>
        <v>45</v>
      </c>
    </row>
    <row r="29" spans="1:12" x14ac:dyDescent="0.3">
      <c r="A29">
        <v>0</v>
      </c>
      <c r="B29" s="7">
        <v>0</v>
      </c>
      <c r="C29" s="8">
        <v>0</v>
      </c>
      <c r="D29" s="3">
        <v>90.53</v>
      </c>
      <c r="E29">
        <v>35</v>
      </c>
      <c r="F29">
        <v>60</v>
      </c>
      <c r="G29" s="6">
        <v>0.58333299999999999</v>
      </c>
      <c r="H29">
        <v>13.5</v>
      </c>
      <c r="I29">
        <v>30</v>
      </c>
      <c r="J29">
        <f>RANK(D29,D:D)</f>
        <v>15</v>
      </c>
      <c r="K29">
        <f>RANK(G29,G:G)</f>
        <v>30</v>
      </c>
      <c r="L29">
        <f>J29+K29</f>
        <v>45</v>
      </c>
    </row>
    <row r="30" spans="1:12" x14ac:dyDescent="0.3">
      <c r="A30">
        <v>12</v>
      </c>
      <c r="B30" s="7">
        <v>1.4999999999999999E-2</v>
      </c>
      <c r="C30" s="8">
        <v>0</v>
      </c>
      <c r="D30" s="3">
        <v>32.659999999999997</v>
      </c>
      <c r="E30">
        <v>8</v>
      </c>
      <c r="F30">
        <v>11</v>
      </c>
      <c r="G30" s="6">
        <v>0.72727299999999995</v>
      </c>
      <c r="H30">
        <v>13.5</v>
      </c>
      <c r="I30">
        <v>30</v>
      </c>
      <c r="J30">
        <f>RANK(D30,D:D)</f>
        <v>29</v>
      </c>
      <c r="K30">
        <f>RANK(G30,G:G)</f>
        <v>16</v>
      </c>
      <c r="L30">
        <f>J30+K30</f>
        <v>45</v>
      </c>
    </row>
    <row r="31" spans="1:12" x14ac:dyDescent="0.3">
      <c r="A31">
        <v>4</v>
      </c>
      <c r="B31" s="7">
        <v>5.0000000000000001E-3</v>
      </c>
      <c r="C31" s="8">
        <v>0</v>
      </c>
      <c r="D31" s="3">
        <v>72.290000000000006</v>
      </c>
      <c r="E31">
        <v>23</v>
      </c>
      <c r="F31">
        <v>37</v>
      </c>
      <c r="G31" s="6">
        <v>0.62162200000000001</v>
      </c>
      <c r="H31">
        <v>13.5</v>
      </c>
      <c r="I31">
        <v>30</v>
      </c>
      <c r="J31">
        <f>RANK(D31,D:D)</f>
        <v>19</v>
      </c>
      <c r="K31">
        <f>RANK(G31,G:G)</f>
        <v>27</v>
      </c>
      <c r="L31">
        <f>J31+K31</f>
        <v>46</v>
      </c>
    </row>
    <row r="32" spans="1:12" x14ac:dyDescent="0.3">
      <c r="A32">
        <v>9</v>
      </c>
      <c r="B32" s="7">
        <v>0.01</v>
      </c>
      <c r="C32" s="8">
        <v>5.0000000000000001E-3</v>
      </c>
      <c r="D32" s="3">
        <v>13.34</v>
      </c>
      <c r="E32">
        <v>8</v>
      </c>
      <c r="F32">
        <v>11</v>
      </c>
      <c r="G32" s="6">
        <v>0.72727299999999995</v>
      </c>
      <c r="H32">
        <v>13.5</v>
      </c>
      <c r="I32">
        <v>45</v>
      </c>
      <c r="J32">
        <f>RANK(D32,D:D)</f>
        <v>32</v>
      </c>
      <c r="K32">
        <f>RANK(G32,G:G)</f>
        <v>16</v>
      </c>
      <c r="L32">
        <f>J32+K32</f>
        <v>48</v>
      </c>
    </row>
    <row r="33" spans="1:12" x14ac:dyDescent="0.3">
      <c r="A33">
        <v>2</v>
      </c>
      <c r="B33" s="7">
        <v>0</v>
      </c>
      <c r="C33" s="8">
        <v>0.01</v>
      </c>
      <c r="D33" s="3">
        <v>16.54</v>
      </c>
      <c r="E33">
        <v>8</v>
      </c>
      <c r="F33">
        <v>12</v>
      </c>
      <c r="G33" s="6">
        <v>0.66666700000000001</v>
      </c>
      <c r="H33">
        <v>13.5</v>
      </c>
      <c r="I33">
        <v>60</v>
      </c>
      <c r="J33">
        <f>RANK(D33,D:D)</f>
        <v>31</v>
      </c>
      <c r="K33">
        <f>RANK(G33,G:G)</f>
        <v>24</v>
      </c>
      <c r="L33">
        <f>J33+K33</f>
        <v>55</v>
      </c>
    </row>
  </sheetData>
  <sortState xmlns:xlrd2="http://schemas.microsoft.com/office/spreadsheetml/2017/richdata2" ref="A2:L33">
    <sortCondition ref="L12:L33"/>
  </sortState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FA5E-F9AE-45E6-B2E9-BC545525834A}">
  <dimension ref="A5:G24"/>
  <sheetViews>
    <sheetView workbookViewId="0">
      <selection activeCell="F10" sqref="F10"/>
    </sheetView>
  </sheetViews>
  <sheetFormatPr defaultRowHeight="14.4" x14ac:dyDescent="0.3"/>
  <cols>
    <col min="7" max="7" width="8.88671875" style="6"/>
  </cols>
  <sheetData>
    <row r="5" spans="1:7" x14ac:dyDescent="0.3">
      <c r="A5">
        <v>0</v>
      </c>
      <c r="B5">
        <v>0</v>
      </c>
      <c r="C5">
        <v>0</v>
      </c>
      <c r="D5">
        <v>68.349999999999994</v>
      </c>
      <c r="E5">
        <v>21</v>
      </c>
      <c r="F5">
        <v>32</v>
      </c>
      <c r="G5" s="6">
        <v>0.65625</v>
      </c>
    </row>
    <row r="6" spans="1:7" x14ac:dyDescent="0.3">
      <c r="A6">
        <v>1</v>
      </c>
      <c r="B6">
        <v>0</v>
      </c>
      <c r="C6">
        <v>5.0000000000000001E-3</v>
      </c>
      <c r="D6">
        <v>90.5</v>
      </c>
      <c r="E6">
        <v>13</v>
      </c>
      <c r="F6">
        <v>16</v>
      </c>
      <c r="G6" s="6">
        <v>0.8125</v>
      </c>
    </row>
    <row r="7" spans="1:7" x14ac:dyDescent="0.3">
      <c r="A7">
        <v>2</v>
      </c>
      <c r="B7">
        <v>0</v>
      </c>
      <c r="C7">
        <v>0.01</v>
      </c>
      <c r="D7">
        <v>12.93</v>
      </c>
      <c r="E7">
        <v>7</v>
      </c>
      <c r="F7">
        <v>11</v>
      </c>
      <c r="G7" s="6">
        <v>0.63636400000000004</v>
      </c>
    </row>
    <row r="8" spans="1:7" x14ac:dyDescent="0.3">
      <c r="A8">
        <v>3</v>
      </c>
      <c r="B8">
        <v>0</v>
      </c>
      <c r="C8">
        <v>1.4999999999999999E-2</v>
      </c>
      <c r="D8">
        <v>24.32</v>
      </c>
      <c r="E8">
        <v>4</v>
      </c>
      <c r="F8">
        <v>7</v>
      </c>
      <c r="G8" s="6">
        <v>0.57142899999999996</v>
      </c>
    </row>
    <row r="9" spans="1:7" x14ac:dyDescent="0.3">
      <c r="A9">
        <v>4</v>
      </c>
      <c r="B9">
        <v>0</v>
      </c>
      <c r="C9">
        <v>0.02</v>
      </c>
      <c r="D9">
        <v>27.46</v>
      </c>
      <c r="E9">
        <v>3</v>
      </c>
      <c r="F9">
        <v>6</v>
      </c>
      <c r="G9" s="6">
        <v>0.5</v>
      </c>
    </row>
    <row r="10" spans="1:7" x14ac:dyDescent="0.3">
      <c r="A10">
        <v>5</v>
      </c>
      <c r="B10">
        <v>5.0000000000000001E-3</v>
      </c>
      <c r="C10">
        <v>0</v>
      </c>
      <c r="D10">
        <v>48.07</v>
      </c>
      <c r="E10">
        <v>13</v>
      </c>
      <c r="F10">
        <v>17</v>
      </c>
      <c r="G10" s="6">
        <v>0.764706</v>
      </c>
    </row>
    <row r="11" spans="1:7" x14ac:dyDescent="0.3">
      <c r="A11">
        <v>6</v>
      </c>
      <c r="B11">
        <v>5.0000000000000001E-3</v>
      </c>
      <c r="C11">
        <v>5.0000000000000001E-3</v>
      </c>
      <c r="D11">
        <v>76.290000000000006</v>
      </c>
      <c r="E11">
        <v>9</v>
      </c>
      <c r="F11">
        <v>11</v>
      </c>
      <c r="G11" s="6">
        <v>0.81818199999999996</v>
      </c>
    </row>
    <row r="12" spans="1:7" x14ac:dyDescent="0.3">
      <c r="A12">
        <v>7</v>
      </c>
      <c r="B12">
        <v>5.0000000000000001E-3</v>
      </c>
      <c r="C12">
        <v>0.01</v>
      </c>
      <c r="D12">
        <v>77.930000000000007</v>
      </c>
      <c r="E12">
        <v>5</v>
      </c>
      <c r="F12">
        <v>9</v>
      </c>
      <c r="G12" s="6">
        <v>0.55555600000000005</v>
      </c>
    </row>
    <row r="13" spans="1:7" x14ac:dyDescent="0.3">
      <c r="A13">
        <v>8</v>
      </c>
      <c r="B13">
        <v>5.0000000000000001E-3</v>
      </c>
      <c r="C13">
        <v>1.4999999999999999E-2</v>
      </c>
      <c r="D13">
        <v>79.52</v>
      </c>
      <c r="E13">
        <v>4</v>
      </c>
      <c r="F13">
        <v>7</v>
      </c>
      <c r="G13" s="6">
        <v>0.57142899999999996</v>
      </c>
    </row>
    <row r="14" spans="1:7" x14ac:dyDescent="0.3">
      <c r="A14">
        <v>9</v>
      </c>
      <c r="B14">
        <v>5.0000000000000001E-3</v>
      </c>
      <c r="C14">
        <v>0.02</v>
      </c>
      <c r="D14">
        <v>79.290000000000006</v>
      </c>
      <c r="E14">
        <v>3</v>
      </c>
      <c r="F14">
        <v>6</v>
      </c>
      <c r="G14" s="6">
        <v>0.5</v>
      </c>
    </row>
    <row r="15" spans="1:7" x14ac:dyDescent="0.3">
      <c r="A15">
        <v>10</v>
      </c>
      <c r="B15">
        <v>0.01</v>
      </c>
      <c r="C15">
        <v>0</v>
      </c>
      <c r="D15">
        <v>36.33</v>
      </c>
      <c r="E15">
        <v>7</v>
      </c>
      <c r="F15">
        <v>7</v>
      </c>
      <c r="G15" s="6">
        <v>1</v>
      </c>
    </row>
    <row r="16" spans="1:7" x14ac:dyDescent="0.3">
      <c r="A16">
        <v>11</v>
      </c>
      <c r="B16">
        <v>0.01</v>
      </c>
      <c r="C16">
        <v>5.0000000000000001E-3</v>
      </c>
      <c r="D16">
        <v>42.78</v>
      </c>
      <c r="E16">
        <v>6</v>
      </c>
      <c r="F16">
        <v>6</v>
      </c>
      <c r="G16" s="6">
        <v>1</v>
      </c>
    </row>
    <row r="17" spans="1:7" x14ac:dyDescent="0.3">
      <c r="A17">
        <v>12</v>
      </c>
      <c r="B17">
        <v>0.01</v>
      </c>
      <c r="C17">
        <v>0.01</v>
      </c>
      <c r="D17">
        <v>24.91</v>
      </c>
      <c r="E17">
        <v>3</v>
      </c>
      <c r="F17">
        <v>5</v>
      </c>
      <c r="G17" s="6">
        <v>0.6</v>
      </c>
    </row>
    <row r="18" spans="1:7" x14ac:dyDescent="0.3">
      <c r="A18">
        <v>13</v>
      </c>
      <c r="B18">
        <v>0.01</v>
      </c>
      <c r="C18">
        <v>1.4999999999999999E-2</v>
      </c>
      <c r="D18">
        <v>40.93</v>
      </c>
      <c r="E18">
        <v>3</v>
      </c>
      <c r="F18">
        <v>5</v>
      </c>
      <c r="G18" s="6">
        <v>0.6</v>
      </c>
    </row>
    <row r="19" spans="1:7" x14ac:dyDescent="0.3">
      <c r="A19">
        <v>14</v>
      </c>
      <c r="B19">
        <v>0.01</v>
      </c>
      <c r="C19">
        <v>0.02</v>
      </c>
      <c r="D19">
        <v>72.98</v>
      </c>
      <c r="E19">
        <v>2</v>
      </c>
      <c r="F19">
        <v>4</v>
      </c>
      <c r="G19" s="6">
        <v>0.5</v>
      </c>
    </row>
    <row r="20" spans="1:7" x14ac:dyDescent="0.3">
      <c r="A20">
        <v>15</v>
      </c>
      <c r="B20">
        <v>1.4999999999999999E-2</v>
      </c>
      <c r="C20">
        <v>0</v>
      </c>
      <c r="D20">
        <v>16.95</v>
      </c>
      <c r="E20">
        <v>2</v>
      </c>
      <c r="F20">
        <v>2</v>
      </c>
      <c r="G20" s="6">
        <v>1</v>
      </c>
    </row>
    <row r="21" spans="1:7" x14ac:dyDescent="0.3">
      <c r="A21">
        <v>16</v>
      </c>
      <c r="B21">
        <v>1.4999999999999999E-2</v>
      </c>
      <c r="C21">
        <v>5.0000000000000001E-3</v>
      </c>
      <c r="D21">
        <v>22.47</v>
      </c>
      <c r="E21">
        <v>2</v>
      </c>
      <c r="F21">
        <v>2</v>
      </c>
      <c r="G21" s="6">
        <v>1</v>
      </c>
    </row>
    <row r="22" spans="1:7" x14ac:dyDescent="0.3">
      <c r="A22">
        <v>17</v>
      </c>
      <c r="B22">
        <v>1.4999999999999999E-2</v>
      </c>
      <c r="C22">
        <v>0.01</v>
      </c>
      <c r="D22">
        <v>14.44</v>
      </c>
      <c r="E22">
        <v>1</v>
      </c>
      <c r="F22">
        <v>2</v>
      </c>
      <c r="G22" s="6">
        <v>0.5</v>
      </c>
    </row>
    <row r="23" spans="1:7" x14ac:dyDescent="0.3">
      <c r="A23">
        <v>18</v>
      </c>
      <c r="B23">
        <v>1.4999999999999999E-2</v>
      </c>
      <c r="C23">
        <v>1.4999999999999999E-2</v>
      </c>
      <c r="D23">
        <v>6.05</v>
      </c>
      <c r="E23">
        <v>1</v>
      </c>
      <c r="F23">
        <v>2</v>
      </c>
      <c r="G23" s="6">
        <v>0.5</v>
      </c>
    </row>
    <row r="24" spans="1:7" x14ac:dyDescent="0.3">
      <c r="A24">
        <v>19</v>
      </c>
      <c r="B24">
        <v>1.4999999999999999E-2</v>
      </c>
      <c r="C24">
        <v>0.02</v>
      </c>
      <c r="D24">
        <v>10.73</v>
      </c>
      <c r="E24">
        <v>1</v>
      </c>
      <c r="F24">
        <v>2</v>
      </c>
      <c r="G24" s="6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B7F5-507B-4877-AF22-48357B4B1892}">
  <dimension ref="A2:G18"/>
  <sheetViews>
    <sheetView workbookViewId="0">
      <selection activeCell="L17" sqref="L17"/>
    </sheetView>
  </sheetViews>
  <sheetFormatPr defaultRowHeight="14.4" x14ac:dyDescent="0.3"/>
  <sheetData>
    <row r="2" spans="1:7" x14ac:dyDescent="0.3">
      <c r="A2">
        <v>0</v>
      </c>
      <c r="B2" t="s">
        <v>194</v>
      </c>
      <c r="C2" t="s">
        <v>199</v>
      </c>
      <c r="D2">
        <v>852.93</v>
      </c>
      <c r="E2">
        <v>853.65</v>
      </c>
      <c r="F2">
        <v>0.72</v>
      </c>
      <c r="G2">
        <v>0.1</v>
      </c>
    </row>
    <row r="3" spans="1:7" x14ac:dyDescent="0.3">
      <c r="A3">
        <v>1</v>
      </c>
      <c r="B3" t="s">
        <v>195</v>
      </c>
      <c r="C3" t="s">
        <v>200</v>
      </c>
      <c r="D3">
        <v>875.67</v>
      </c>
      <c r="E3">
        <v>881.6</v>
      </c>
      <c r="F3">
        <v>5.93</v>
      </c>
      <c r="G3">
        <v>0.7</v>
      </c>
    </row>
    <row r="4" spans="1:7" x14ac:dyDescent="0.3">
      <c r="A4">
        <v>2</v>
      </c>
      <c r="B4" t="s">
        <v>201</v>
      </c>
      <c r="C4" t="s">
        <v>202</v>
      </c>
      <c r="D4">
        <v>884.49</v>
      </c>
      <c r="E4">
        <v>888.31</v>
      </c>
      <c r="F4">
        <v>3.82</v>
      </c>
      <c r="G4">
        <v>0.4</v>
      </c>
    </row>
    <row r="5" spans="1:7" x14ac:dyDescent="0.3">
      <c r="A5">
        <v>3</v>
      </c>
      <c r="B5" t="s">
        <v>196</v>
      </c>
      <c r="C5" t="s">
        <v>203</v>
      </c>
      <c r="D5">
        <v>889.22</v>
      </c>
      <c r="E5">
        <v>905.5</v>
      </c>
      <c r="F5">
        <v>16.28</v>
      </c>
      <c r="G5">
        <v>1.8</v>
      </c>
    </row>
    <row r="6" spans="1:7" x14ac:dyDescent="0.3">
      <c r="A6">
        <v>4</v>
      </c>
      <c r="B6" t="s">
        <v>197</v>
      </c>
      <c r="C6" t="s">
        <v>204</v>
      </c>
      <c r="D6">
        <v>904.68</v>
      </c>
      <c r="E6">
        <v>918.01</v>
      </c>
      <c r="F6">
        <v>13.33</v>
      </c>
      <c r="G6">
        <v>1.5</v>
      </c>
    </row>
    <row r="7" spans="1:7" x14ac:dyDescent="0.3">
      <c r="A7">
        <v>5</v>
      </c>
      <c r="B7" t="s">
        <v>198</v>
      </c>
      <c r="C7" t="s">
        <v>205</v>
      </c>
      <c r="D7">
        <v>916.66</v>
      </c>
      <c r="E7">
        <v>918.67</v>
      </c>
      <c r="F7">
        <v>2.0099999999999998</v>
      </c>
      <c r="G7">
        <v>0.2</v>
      </c>
    </row>
    <row r="8" spans="1:7" x14ac:dyDescent="0.3">
      <c r="A8">
        <v>6</v>
      </c>
      <c r="B8" t="s">
        <v>206</v>
      </c>
      <c r="C8" t="s">
        <v>207</v>
      </c>
      <c r="D8">
        <v>918.94</v>
      </c>
      <c r="E8">
        <v>923.75</v>
      </c>
      <c r="F8">
        <v>4.8099999999999996</v>
      </c>
      <c r="G8">
        <v>0.5</v>
      </c>
    </row>
    <row r="9" spans="1:7" x14ac:dyDescent="0.3">
      <c r="A9">
        <v>7</v>
      </c>
      <c r="B9" t="s">
        <v>208</v>
      </c>
      <c r="C9" t="s">
        <v>209</v>
      </c>
      <c r="D9">
        <v>960.71</v>
      </c>
      <c r="E9">
        <v>959.55</v>
      </c>
      <c r="F9">
        <v>-1.1599999999999999</v>
      </c>
      <c r="G9">
        <v>-0.1</v>
      </c>
    </row>
    <row r="10" spans="1:7" x14ac:dyDescent="0.3">
      <c r="A10">
        <v>8</v>
      </c>
      <c r="B10" t="s">
        <v>210</v>
      </c>
      <c r="C10" t="s">
        <v>211</v>
      </c>
      <c r="D10">
        <v>894.47</v>
      </c>
      <c r="E10">
        <v>894.13</v>
      </c>
      <c r="F10">
        <v>-0.34</v>
      </c>
      <c r="G10">
        <v>0</v>
      </c>
    </row>
    <row r="11" spans="1:7" x14ac:dyDescent="0.3">
      <c r="A11">
        <v>9</v>
      </c>
      <c r="B11" t="s">
        <v>212</v>
      </c>
      <c r="C11" t="s">
        <v>213</v>
      </c>
      <c r="D11">
        <v>881.98</v>
      </c>
      <c r="E11">
        <v>880.56</v>
      </c>
      <c r="F11">
        <v>-1.42</v>
      </c>
      <c r="G11">
        <v>-0.2</v>
      </c>
    </row>
    <row r="12" spans="1:7" x14ac:dyDescent="0.3">
      <c r="A12">
        <v>10</v>
      </c>
      <c r="B12" t="s">
        <v>214</v>
      </c>
      <c r="C12" t="s">
        <v>215</v>
      </c>
      <c r="D12">
        <v>871.46</v>
      </c>
      <c r="E12">
        <v>878.39</v>
      </c>
      <c r="F12">
        <v>6.93</v>
      </c>
      <c r="G12">
        <v>0.8</v>
      </c>
    </row>
    <row r="13" spans="1:7" x14ac:dyDescent="0.3">
      <c r="A13">
        <v>11</v>
      </c>
      <c r="B13" t="s">
        <v>216</v>
      </c>
      <c r="C13" t="s">
        <v>217</v>
      </c>
      <c r="D13">
        <v>875.82</v>
      </c>
      <c r="E13">
        <v>901.88</v>
      </c>
      <c r="F13">
        <v>26.06</v>
      </c>
      <c r="G13">
        <v>3</v>
      </c>
    </row>
    <row r="14" spans="1:7" x14ac:dyDescent="0.3">
      <c r="A14">
        <v>12</v>
      </c>
      <c r="B14" t="s">
        <v>192</v>
      </c>
      <c r="C14" t="s">
        <v>218</v>
      </c>
      <c r="D14">
        <v>901.48</v>
      </c>
      <c r="E14">
        <v>906.42</v>
      </c>
      <c r="F14">
        <v>4.9400000000000004</v>
      </c>
      <c r="G14">
        <v>0.5</v>
      </c>
    </row>
    <row r="15" spans="1:7" x14ac:dyDescent="0.3">
      <c r="A15">
        <v>13</v>
      </c>
      <c r="B15" t="s">
        <v>219</v>
      </c>
      <c r="C15" t="s">
        <v>220</v>
      </c>
      <c r="D15">
        <v>890.06</v>
      </c>
      <c r="E15">
        <v>892.64</v>
      </c>
      <c r="F15">
        <v>2.58</v>
      </c>
      <c r="G15">
        <v>0.3</v>
      </c>
    </row>
    <row r="16" spans="1:7" x14ac:dyDescent="0.3">
      <c r="A16">
        <v>14</v>
      </c>
      <c r="B16" t="s">
        <v>221</v>
      </c>
      <c r="C16" t="s">
        <v>222</v>
      </c>
      <c r="D16">
        <v>890.1</v>
      </c>
      <c r="E16">
        <v>892.35</v>
      </c>
      <c r="F16">
        <v>2.25</v>
      </c>
      <c r="G16">
        <v>0.3</v>
      </c>
    </row>
    <row r="17" spans="1:7" x14ac:dyDescent="0.3">
      <c r="A17">
        <v>15</v>
      </c>
      <c r="B17" t="s">
        <v>223</v>
      </c>
      <c r="C17" t="s">
        <v>224</v>
      </c>
      <c r="D17">
        <v>892.39</v>
      </c>
      <c r="E17">
        <v>896.15</v>
      </c>
      <c r="F17">
        <v>3.76</v>
      </c>
      <c r="G17">
        <v>0.4</v>
      </c>
    </row>
    <row r="18" spans="1:7" x14ac:dyDescent="0.3">
      <c r="A18">
        <v>16</v>
      </c>
      <c r="B18" t="s">
        <v>225</v>
      </c>
      <c r="C18" t="s">
        <v>226</v>
      </c>
      <c r="D18">
        <v>903.77</v>
      </c>
      <c r="E18">
        <v>907.17</v>
      </c>
      <c r="F18">
        <v>3.4</v>
      </c>
      <c r="G18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9B1B-E342-4CB3-8C2B-2233EDE117A5}">
  <dimension ref="A1:G19"/>
  <sheetViews>
    <sheetView workbookViewId="0">
      <selection activeCell="H7" sqref="H1:H7"/>
    </sheetView>
  </sheetViews>
  <sheetFormatPr defaultRowHeight="14.4" x14ac:dyDescent="0.3"/>
  <sheetData>
    <row r="1" spans="1:7" x14ac:dyDescent="0.3">
      <c r="A1" t="s">
        <v>179</v>
      </c>
      <c r="B1" t="s">
        <v>180</v>
      </c>
      <c r="C1" t="s">
        <v>181</v>
      </c>
      <c r="D1">
        <v>883.47</v>
      </c>
      <c r="E1">
        <v>887.62</v>
      </c>
      <c r="F1" s="5">
        <v>5.0000000000000001E-3</v>
      </c>
      <c r="G1">
        <f>E1-D1</f>
        <v>4.1499999999999773</v>
      </c>
    </row>
    <row r="2" spans="1:7" x14ac:dyDescent="0.3">
      <c r="A2" t="s">
        <v>179</v>
      </c>
      <c r="B2" t="s">
        <v>182</v>
      </c>
      <c r="C2" t="s">
        <v>183</v>
      </c>
      <c r="D2">
        <v>917.86</v>
      </c>
      <c r="E2">
        <v>918.98</v>
      </c>
      <c r="F2" s="5">
        <v>1E-3</v>
      </c>
      <c r="G2">
        <f t="shared" ref="G2:G7" si="0">E2-D2</f>
        <v>1.1200000000000045</v>
      </c>
    </row>
    <row r="3" spans="1:7" x14ac:dyDescent="0.3">
      <c r="A3" t="s">
        <v>179</v>
      </c>
      <c r="B3" t="s">
        <v>184</v>
      </c>
      <c r="C3" t="s">
        <v>185</v>
      </c>
      <c r="D3">
        <v>918.22</v>
      </c>
      <c r="E3">
        <v>924.27</v>
      </c>
      <c r="F3" s="5">
        <v>7.0000000000000001E-3</v>
      </c>
      <c r="G3">
        <f t="shared" si="0"/>
        <v>6.0499999999999545</v>
      </c>
    </row>
    <row r="4" spans="1:7" x14ac:dyDescent="0.3">
      <c r="A4" t="s">
        <v>179</v>
      </c>
      <c r="B4" t="s">
        <v>186</v>
      </c>
      <c r="C4" t="s">
        <v>187</v>
      </c>
      <c r="D4">
        <v>869.76</v>
      </c>
      <c r="E4">
        <v>870.24</v>
      </c>
      <c r="F4" s="5">
        <v>1E-3</v>
      </c>
      <c r="G4">
        <f t="shared" si="0"/>
        <v>0.48000000000001819</v>
      </c>
    </row>
    <row r="5" spans="1:7" x14ac:dyDescent="0.3">
      <c r="A5" t="s">
        <v>179</v>
      </c>
      <c r="B5" t="s">
        <v>188</v>
      </c>
      <c r="C5" t="s">
        <v>189</v>
      </c>
      <c r="D5">
        <v>858.34</v>
      </c>
      <c r="E5">
        <v>865.42</v>
      </c>
      <c r="F5" s="5">
        <v>8.0000000000000002E-3</v>
      </c>
      <c r="G5">
        <f t="shared" si="0"/>
        <v>7.0799999999999272</v>
      </c>
    </row>
    <row r="6" spans="1:7" x14ac:dyDescent="0.3">
      <c r="A6" t="s">
        <v>179</v>
      </c>
      <c r="B6" t="s">
        <v>190</v>
      </c>
      <c r="C6" t="s">
        <v>191</v>
      </c>
      <c r="D6">
        <v>883.85</v>
      </c>
      <c r="E6">
        <v>900.57</v>
      </c>
      <c r="F6" s="5">
        <v>1.9E-2</v>
      </c>
      <c r="G6">
        <f t="shared" si="0"/>
        <v>16.720000000000027</v>
      </c>
    </row>
    <row r="7" spans="1:7" x14ac:dyDescent="0.3">
      <c r="A7" t="s">
        <v>179</v>
      </c>
      <c r="B7" t="s">
        <v>192</v>
      </c>
      <c r="C7" t="s">
        <v>193</v>
      </c>
      <c r="D7">
        <v>901.48</v>
      </c>
      <c r="E7">
        <v>902.21</v>
      </c>
      <c r="F7" s="5">
        <v>1E-3</v>
      </c>
      <c r="G7">
        <f t="shared" si="0"/>
        <v>0.73000000000001819</v>
      </c>
    </row>
    <row r="10" spans="1:7" x14ac:dyDescent="0.3">
      <c r="F10" s="5"/>
    </row>
    <row r="11" spans="1:7" x14ac:dyDescent="0.3">
      <c r="F11" s="5"/>
    </row>
    <row r="12" spans="1:7" x14ac:dyDescent="0.3">
      <c r="F12" s="5"/>
    </row>
    <row r="13" spans="1:7" x14ac:dyDescent="0.3">
      <c r="F13" s="5"/>
    </row>
    <row r="14" spans="1:7" x14ac:dyDescent="0.3">
      <c r="F14" s="5"/>
    </row>
    <row r="15" spans="1:7" x14ac:dyDescent="0.3">
      <c r="F15" s="5"/>
    </row>
    <row r="16" spans="1:7" x14ac:dyDescent="0.3">
      <c r="F16" s="5"/>
    </row>
    <row r="17" spans="6:6" x14ac:dyDescent="0.3">
      <c r="F17" s="5"/>
    </row>
    <row r="18" spans="6:6" x14ac:dyDescent="0.3">
      <c r="F18" s="5"/>
    </row>
    <row r="19" spans="6:6" x14ac:dyDescent="0.3">
      <c r="F1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9415-1655-402B-B175-E2AA72AFD58E}">
  <dimension ref="A1:I31"/>
  <sheetViews>
    <sheetView workbookViewId="0">
      <selection activeCell="I23" sqref="I23"/>
    </sheetView>
  </sheetViews>
  <sheetFormatPr defaultRowHeight="14.4" x14ac:dyDescent="0.3"/>
  <sheetData>
    <row r="1" spans="1:5" x14ac:dyDescent="0.3">
      <c r="A1" t="s">
        <v>179</v>
      </c>
      <c r="B1">
        <v>852.93</v>
      </c>
      <c r="C1">
        <v>851.25</v>
      </c>
      <c r="D1">
        <v>-1.67999999999995</v>
      </c>
      <c r="E1" s="5">
        <v>-2E-3</v>
      </c>
    </row>
    <row r="2" spans="1:5" x14ac:dyDescent="0.3">
      <c r="A2" t="s">
        <v>179</v>
      </c>
      <c r="B2">
        <v>858.34</v>
      </c>
      <c r="C2">
        <v>865.42</v>
      </c>
      <c r="D2">
        <v>7.0799999999999201</v>
      </c>
      <c r="E2" s="5">
        <v>8.0000000000000002E-3</v>
      </c>
    </row>
    <row r="3" spans="1:5" x14ac:dyDescent="0.3">
      <c r="A3" t="s">
        <v>179</v>
      </c>
      <c r="B3">
        <v>864.2</v>
      </c>
      <c r="C3">
        <v>861.53</v>
      </c>
      <c r="D3">
        <v>-2.6700000000000701</v>
      </c>
      <c r="E3" s="5">
        <v>-3.0000000000000001E-3</v>
      </c>
    </row>
    <row r="4" spans="1:5" x14ac:dyDescent="0.3">
      <c r="A4" t="s">
        <v>179</v>
      </c>
      <c r="B4">
        <v>867.96</v>
      </c>
      <c r="C4">
        <v>865.59</v>
      </c>
      <c r="D4">
        <v>-2.37</v>
      </c>
      <c r="E4" s="5">
        <v>-3.0000000000000001E-3</v>
      </c>
    </row>
    <row r="5" spans="1:5" x14ac:dyDescent="0.3">
      <c r="A5" t="s">
        <v>179</v>
      </c>
      <c r="B5">
        <v>871.46</v>
      </c>
      <c r="C5">
        <v>870.24</v>
      </c>
      <c r="D5">
        <v>-1.22000000000002</v>
      </c>
      <c r="E5" s="5">
        <v>-1E-3</v>
      </c>
    </row>
    <row r="6" spans="1:5" x14ac:dyDescent="0.3">
      <c r="A6" t="s">
        <v>179</v>
      </c>
      <c r="B6">
        <v>875.67</v>
      </c>
      <c r="C6">
        <v>879.04</v>
      </c>
      <c r="D6">
        <v>3.37</v>
      </c>
      <c r="E6" s="5">
        <v>4.0000000000000001E-3</v>
      </c>
    </row>
    <row r="7" spans="1:5" x14ac:dyDescent="0.3">
      <c r="A7" t="s">
        <v>179</v>
      </c>
      <c r="B7">
        <v>875.82</v>
      </c>
      <c r="C7">
        <v>900.57</v>
      </c>
      <c r="D7">
        <v>24.75</v>
      </c>
      <c r="E7" s="5">
        <v>2.8000000000000001E-2</v>
      </c>
    </row>
    <row r="8" spans="1:5" x14ac:dyDescent="0.3">
      <c r="A8" t="s">
        <v>179</v>
      </c>
      <c r="B8">
        <v>877.06</v>
      </c>
      <c r="C8">
        <v>884.85</v>
      </c>
      <c r="D8">
        <v>7.7900000000000702</v>
      </c>
      <c r="E8" s="5">
        <v>8.9999999999999993E-3</v>
      </c>
    </row>
    <row r="9" spans="1:5" x14ac:dyDescent="0.3">
      <c r="A9" t="s">
        <v>179</v>
      </c>
      <c r="B9">
        <v>878.72</v>
      </c>
      <c r="C9">
        <v>881.26</v>
      </c>
      <c r="D9">
        <v>2.5399999999999601</v>
      </c>
      <c r="E9" s="5">
        <v>3.0000000000000001E-3</v>
      </c>
    </row>
    <row r="10" spans="1:5" x14ac:dyDescent="0.3">
      <c r="A10" t="s">
        <v>179</v>
      </c>
      <c r="B10">
        <v>881.98</v>
      </c>
      <c r="C10">
        <v>881.37</v>
      </c>
      <c r="D10">
        <v>-0.61000000000001298</v>
      </c>
      <c r="E10" s="5">
        <v>-1E-3</v>
      </c>
    </row>
    <row r="11" spans="1:5" x14ac:dyDescent="0.3">
      <c r="A11" t="s">
        <v>179</v>
      </c>
      <c r="B11">
        <v>884.49</v>
      </c>
      <c r="C11">
        <v>887.62</v>
      </c>
      <c r="D11">
        <v>3.1299999999999901</v>
      </c>
      <c r="E11" s="5">
        <v>4.0000000000000001E-3</v>
      </c>
    </row>
    <row r="12" spans="1:5" x14ac:dyDescent="0.3">
      <c r="A12" t="s">
        <v>179</v>
      </c>
      <c r="B12">
        <v>887.27</v>
      </c>
      <c r="C12">
        <v>883.25</v>
      </c>
      <c r="D12">
        <v>-4.01999999999998</v>
      </c>
      <c r="E12" s="5">
        <v>-5.0000000000000001E-3</v>
      </c>
    </row>
    <row r="13" spans="1:5" x14ac:dyDescent="0.3">
      <c r="A13" t="s">
        <v>179</v>
      </c>
      <c r="B13">
        <v>889.22</v>
      </c>
      <c r="C13">
        <v>882.2</v>
      </c>
      <c r="D13">
        <v>-7.01999999999998</v>
      </c>
      <c r="E13" s="5">
        <v>-8.0000000000000002E-3</v>
      </c>
    </row>
    <row r="14" spans="1:5" x14ac:dyDescent="0.3">
      <c r="A14" t="s">
        <v>179</v>
      </c>
      <c r="B14">
        <v>890.06</v>
      </c>
      <c r="C14">
        <v>895.55</v>
      </c>
      <c r="D14">
        <v>5.49</v>
      </c>
      <c r="E14" s="5">
        <v>6.0000000000000001E-3</v>
      </c>
    </row>
    <row r="15" spans="1:5" x14ac:dyDescent="0.3">
      <c r="A15" t="s">
        <v>179</v>
      </c>
      <c r="B15">
        <v>890.1</v>
      </c>
      <c r="C15">
        <v>892.58</v>
      </c>
      <c r="D15">
        <v>2.4800000000000102</v>
      </c>
      <c r="E15" s="5">
        <v>3.0000000000000001E-3</v>
      </c>
    </row>
    <row r="16" spans="1:5" x14ac:dyDescent="0.3">
      <c r="A16" t="s">
        <v>179</v>
      </c>
      <c r="B16">
        <v>894.47</v>
      </c>
      <c r="C16">
        <v>895.04</v>
      </c>
      <c r="D16">
        <v>0.569999999999936</v>
      </c>
      <c r="E16" s="5">
        <v>1E-3</v>
      </c>
    </row>
    <row r="17" spans="1:9" x14ac:dyDescent="0.3">
      <c r="A17" t="s">
        <v>179</v>
      </c>
      <c r="B17">
        <v>898.91</v>
      </c>
      <c r="C17">
        <v>903.63</v>
      </c>
      <c r="D17">
        <v>4.7200000000000202</v>
      </c>
      <c r="E17" s="5">
        <v>5.0000000000000001E-3</v>
      </c>
    </row>
    <row r="18" spans="1:9" x14ac:dyDescent="0.3">
      <c r="A18" t="s">
        <v>179</v>
      </c>
      <c r="B18">
        <v>900.05</v>
      </c>
      <c r="C18">
        <v>906.89</v>
      </c>
      <c r="D18">
        <v>6.8400000000000301</v>
      </c>
      <c r="E18" s="5">
        <v>8.0000000000000002E-3</v>
      </c>
    </row>
    <row r="19" spans="1:9" x14ac:dyDescent="0.3">
      <c r="A19" t="s">
        <v>179</v>
      </c>
      <c r="B19">
        <v>901.48</v>
      </c>
      <c r="C19">
        <v>902.21</v>
      </c>
      <c r="D19">
        <v>0.73000000000001797</v>
      </c>
      <c r="E19" s="5">
        <v>1E-3</v>
      </c>
    </row>
    <row r="20" spans="1:9" x14ac:dyDescent="0.3">
      <c r="A20" t="s">
        <v>179</v>
      </c>
      <c r="B20">
        <v>902.9</v>
      </c>
      <c r="C20">
        <v>899.99</v>
      </c>
      <c r="D20">
        <v>-2.9099999999999602</v>
      </c>
      <c r="E20" s="5">
        <v>-3.0000000000000001E-3</v>
      </c>
      <c r="G20">
        <f>COUNTIF(E:E,"&gt;0")</f>
        <v>18</v>
      </c>
    </row>
    <row r="21" spans="1:9" x14ac:dyDescent="0.3">
      <c r="A21" t="s">
        <v>179</v>
      </c>
      <c r="B21">
        <v>904.51</v>
      </c>
      <c r="C21">
        <v>904.85</v>
      </c>
      <c r="D21">
        <v>0.340000000000031</v>
      </c>
      <c r="E21" s="5">
        <v>0</v>
      </c>
      <c r="G21">
        <f>COUNT(E:E)</f>
        <v>31</v>
      </c>
    </row>
    <row r="22" spans="1:9" x14ac:dyDescent="0.3">
      <c r="A22" t="s">
        <v>179</v>
      </c>
      <c r="B22">
        <v>904.68</v>
      </c>
      <c r="C22">
        <v>906.67</v>
      </c>
      <c r="D22">
        <v>1.99</v>
      </c>
      <c r="E22" s="5">
        <v>2E-3</v>
      </c>
      <c r="I22">
        <f>18/31</f>
        <v>0.58064516129032262</v>
      </c>
    </row>
    <row r="23" spans="1:9" x14ac:dyDescent="0.3">
      <c r="A23" t="s">
        <v>179</v>
      </c>
      <c r="B23">
        <v>904.98</v>
      </c>
      <c r="C23">
        <v>909.69</v>
      </c>
      <c r="D23">
        <v>4.7100000000000302</v>
      </c>
      <c r="E23" s="5">
        <v>5.0000000000000001E-3</v>
      </c>
    </row>
    <row r="24" spans="1:9" x14ac:dyDescent="0.3">
      <c r="A24" t="s">
        <v>179</v>
      </c>
      <c r="B24">
        <v>906.02</v>
      </c>
      <c r="C24">
        <v>911.58</v>
      </c>
      <c r="D24">
        <v>5.5600000000000502</v>
      </c>
      <c r="E24" s="5">
        <v>6.0000000000000001E-3</v>
      </c>
    </row>
    <row r="25" spans="1:9" x14ac:dyDescent="0.3">
      <c r="A25" t="s">
        <v>179</v>
      </c>
      <c r="B25">
        <v>909.41</v>
      </c>
      <c r="C25">
        <v>906.42</v>
      </c>
      <c r="D25">
        <v>-2.99</v>
      </c>
      <c r="E25" s="5">
        <v>-3.0000000000000001E-3</v>
      </c>
    </row>
    <row r="26" spans="1:9" x14ac:dyDescent="0.3">
      <c r="A26" t="s">
        <v>179</v>
      </c>
      <c r="B26">
        <v>915.53</v>
      </c>
      <c r="C26">
        <v>918.34</v>
      </c>
      <c r="D26">
        <v>2.8100000000000498</v>
      </c>
      <c r="E26" s="5">
        <v>3.0000000000000001E-3</v>
      </c>
    </row>
    <row r="27" spans="1:9" x14ac:dyDescent="0.3">
      <c r="A27" t="s">
        <v>179</v>
      </c>
      <c r="B27">
        <v>916.66</v>
      </c>
      <c r="C27">
        <v>919.37</v>
      </c>
      <c r="D27">
        <v>2.7100000000000302</v>
      </c>
      <c r="E27" s="5">
        <v>3.0000000000000001E-3</v>
      </c>
    </row>
    <row r="28" spans="1:9" x14ac:dyDescent="0.3">
      <c r="A28" t="s">
        <v>179</v>
      </c>
      <c r="B28">
        <v>918.92</v>
      </c>
      <c r="C28">
        <v>918.98</v>
      </c>
      <c r="D28">
        <v>6.0000000000059103E-2</v>
      </c>
      <c r="E28" s="5">
        <v>0</v>
      </c>
    </row>
    <row r="29" spans="1:9" x14ac:dyDescent="0.3">
      <c r="A29" t="s">
        <v>179</v>
      </c>
      <c r="B29">
        <v>918.94</v>
      </c>
      <c r="C29">
        <v>924.27</v>
      </c>
      <c r="D29">
        <v>5.3299999999999201</v>
      </c>
      <c r="E29" s="5">
        <v>6.0000000000000001E-3</v>
      </c>
    </row>
    <row r="30" spans="1:9" x14ac:dyDescent="0.3">
      <c r="A30" t="s">
        <v>179</v>
      </c>
      <c r="B30">
        <v>921.48</v>
      </c>
      <c r="C30">
        <v>920.16</v>
      </c>
      <c r="D30">
        <v>-1.32000000000005</v>
      </c>
      <c r="E30" s="5">
        <v>-1E-3</v>
      </c>
    </row>
    <row r="31" spans="1:9" x14ac:dyDescent="0.3">
      <c r="A31" t="s">
        <v>179</v>
      </c>
      <c r="B31">
        <v>960.71</v>
      </c>
      <c r="C31">
        <v>957.35</v>
      </c>
      <c r="D31">
        <v>-3.3600000000000101</v>
      </c>
      <c r="E31" s="5">
        <v>-3.0000000000000001E-3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Sheet4</vt:lpstr>
      <vt:lpstr>idea</vt:lpstr>
      <vt:lpstr>Sheet11</vt:lpstr>
      <vt:lpstr>results</vt:lpstr>
      <vt:lpstr>Sheet8</vt:lpstr>
      <vt:lpstr>Sheet9</vt:lpstr>
      <vt:lpstr>Sheet7</vt:lpstr>
      <vt:lpstr>Sheet6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Reichel, Nicholas</dc:creator>
  <cp:lastModifiedBy>Reichel, Nicholas</cp:lastModifiedBy>
  <dcterms:created xsi:type="dcterms:W3CDTF">2024-03-10T18:30:11Z</dcterms:created>
  <dcterms:modified xsi:type="dcterms:W3CDTF">2024-03-14T03:10:09Z</dcterms:modified>
</cp:coreProperties>
</file>